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Investice-skoly\ZAKAZKY\ZŠ Vlastina\01_Zadávačka\2024_2NP_Stavba\PD\20240517_Doplnění\"/>
    </mc:Choice>
  </mc:AlternateContent>
  <bookViews>
    <workbookView xWindow="0" yWindow="0" windowWidth="28800" windowHeight="11430" activeTab="1"/>
  </bookViews>
  <sheets>
    <sheet name="Rekapitulace stavby" sheetId="1" r:id="rId1"/>
    <sheet name="SO 01 - Stavební úpravy Z..." sheetId="2" r:id="rId2"/>
    <sheet name="SO 02 - Stavební úpravy s..." sheetId="3" r:id="rId3"/>
  </sheets>
  <definedNames>
    <definedName name="_xlnm._FilterDatabase" localSheetId="1" hidden="1">'SO 01 - Stavební úpravy Z...'!$C$142:$K$958</definedName>
    <definedName name="_xlnm._FilterDatabase" localSheetId="2" hidden="1">'SO 02 - Stavební úpravy s...'!$C$138:$K$477</definedName>
    <definedName name="_xlnm.Print_Titles" localSheetId="0">'Rekapitulace stavby'!$92:$92</definedName>
    <definedName name="_xlnm.Print_Titles" localSheetId="1">'SO 01 - Stavební úpravy Z...'!$142:$142</definedName>
    <definedName name="_xlnm.Print_Titles" localSheetId="2">'SO 02 - Stavební úpravy s...'!$138:$138</definedName>
    <definedName name="_xlnm.Print_Area" localSheetId="0">'Rekapitulace stavby'!$D$4:$AO$76,'Rekapitulace stavby'!$C$82:$AQ$97</definedName>
    <definedName name="_xlnm.Print_Area" localSheetId="1">'SO 01 - Stavební úpravy Z...'!$C$4:$J$76,'SO 01 - Stavební úpravy Z...'!$C$82:$J$124,'SO 01 - Stavební úpravy Z...'!$C$130:$J$958</definedName>
    <definedName name="_xlnm.Print_Area" localSheetId="2">'SO 02 - Stavební úpravy s...'!$C$4:$J$76,'SO 02 - Stavební úpravy s...'!$C$82:$J$120,'SO 02 - Stavební úpravy s...'!$C$126:$J$477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477" i="3"/>
  <c r="BH477" i="3"/>
  <c r="BG477" i="3"/>
  <c r="BF477" i="3"/>
  <c r="T477" i="3"/>
  <c r="R477" i="3"/>
  <c r="P477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T473" i="3" s="1"/>
  <c r="R474" i="3"/>
  <c r="R473" i="3" s="1"/>
  <c r="P474" i="3"/>
  <c r="P473" i="3" s="1"/>
  <c r="BI472" i="3"/>
  <c r="BH472" i="3"/>
  <c r="BG472" i="3"/>
  <c r="BF472" i="3"/>
  <c r="T472" i="3"/>
  <c r="T471" i="3" s="1"/>
  <c r="R472" i="3"/>
  <c r="R471" i="3" s="1"/>
  <c r="P472" i="3"/>
  <c r="P471" i="3"/>
  <c r="BI470" i="3"/>
  <c r="BH470" i="3"/>
  <c r="BG470" i="3"/>
  <c r="BF470" i="3"/>
  <c r="T470" i="3"/>
  <c r="T469" i="3" s="1"/>
  <c r="R470" i="3"/>
  <c r="R469" i="3" s="1"/>
  <c r="P470" i="3"/>
  <c r="P469" i="3" s="1"/>
  <c r="BI463" i="3"/>
  <c r="BH463" i="3"/>
  <c r="BG463" i="3"/>
  <c r="BF463" i="3"/>
  <c r="T463" i="3"/>
  <c r="R463" i="3"/>
  <c r="P463" i="3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6" i="3"/>
  <c r="BH456" i="3"/>
  <c r="BG456" i="3"/>
  <c r="BF456" i="3"/>
  <c r="T456" i="3"/>
  <c r="R456" i="3"/>
  <c r="P456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6" i="3"/>
  <c r="BH436" i="3"/>
  <c r="BG436" i="3"/>
  <c r="BF436" i="3"/>
  <c r="T436" i="3"/>
  <c r="R436" i="3"/>
  <c r="P436" i="3"/>
  <c r="BI432" i="3"/>
  <c r="BH432" i="3"/>
  <c r="BG432" i="3"/>
  <c r="BF432" i="3"/>
  <c r="T432" i="3"/>
  <c r="R432" i="3"/>
  <c r="P432" i="3"/>
  <c r="BI430" i="3"/>
  <c r="BH430" i="3"/>
  <c r="BG430" i="3"/>
  <c r="BF430" i="3"/>
  <c r="T430" i="3"/>
  <c r="R430" i="3"/>
  <c r="P430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09" i="3"/>
  <c r="BH409" i="3"/>
  <c r="BG409" i="3"/>
  <c r="BF409" i="3"/>
  <c r="T409" i="3"/>
  <c r="R409" i="3"/>
  <c r="P409" i="3"/>
  <c r="BI407" i="3"/>
  <c r="BH407" i="3"/>
  <c r="BG407" i="3"/>
  <c r="BF407" i="3"/>
  <c r="T407" i="3"/>
  <c r="R407" i="3"/>
  <c r="P407" i="3"/>
  <c r="BI403" i="3"/>
  <c r="BH403" i="3"/>
  <c r="BG403" i="3"/>
  <c r="BF403" i="3"/>
  <c r="T403" i="3"/>
  <c r="R403" i="3"/>
  <c r="P403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0" i="3"/>
  <c r="BH360" i="3"/>
  <c r="BG360" i="3"/>
  <c r="BF360" i="3"/>
  <c r="T360" i="3"/>
  <c r="R360" i="3"/>
  <c r="P360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5" i="3"/>
  <c r="BH295" i="3"/>
  <c r="BG295" i="3"/>
  <c r="BF295" i="3"/>
  <c r="T295" i="3"/>
  <c r="R295" i="3"/>
  <c r="P295" i="3"/>
  <c r="BI290" i="3"/>
  <c r="BH290" i="3"/>
  <c r="BG290" i="3"/>
  <c r="BF290" i="3"/>
  <c r="T290" i="3"/>
  <c r="R290" i="3"/>
  <c r="P290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F133" i="3"/>
  <c r="E131" i="3"/>
  <c r="F89" i="3"/>
  <c r="E87" i="3"/>
  <c r="J24" i="3"/>
  <c r="E24" i="3"/>
  <c r="J136" i="3" s="1"/>
  <c r="J23" i="3"/>
  <c r="J21" i="3"/>
  <c r="E21" i="3"/>
  <c r="J91" i="3" s="1"/>
  <c r="J20" i="3"/>
  <c r="J18" i="3"/>
  <c r="E18" i="3"/>
  <c r="F136" i="3" s="1"/>
  <c r="J17" i="3"/>
  <c r="J15" i="3"/>
  <c r="E15" i="3"/>
  <c r="F91" i="3" s="1"/>
  <c r="J14" i="3"/>
  <c r="J12" i="3"/>
  <c r="J133" i="3" s="1"/>
  <c r="E7" i="3"/>
  <c r="E129" i="3" s="1"/>
  <c r="J37" i="2"/>
  <c r="J36" i="2"/>
  <c r="AY95" i="1" s="1"/>
  <c r="J35" i="2"/>
  <c r="AX95" i="1"/>
  <c r="BI958" i="2"/>
  <c r="BH958" i="2"/>
  <c r="BG958" i="2"/>
  <c r="BF958" i="2"/>
  <c r="T958" i="2"/>
  <c r="R958" i="2"/>
  <c r="P958" i="2"/>
  <c r="BI957" i="2"/>
  <c r="BH957" i="2"/>
  <c r="BG957" i="2"/>
  <c r="BF957" i="2"/>
  <c r="T957" i="2"/>
  <c r="R957" i="2"/>
  <c r="P957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1" i="2"/>
  <c r="BH951" i="2"/>
  <c r="BG951" i="2"/>
  <c r="BF951" i="2"/>
  <c r="T951" i="2"/>
  <c r="T950" i="2" s="1"/>
  <c r="R951" i="2"/>
  <c r="R950" i="2"/>
  <c r="P951" i="2"/>
  <c r="P950" i="2" s="1"/>
  <c r="BI949" i="2"/>
  <c r="BH949" i="2"/>
  <c r="BG949" i="2"/>
  <c r="BF949" i="2"/>
  <c r="T949" i="2"/>
  <c r="T948" i="2" s="1"/>
  <c r="R949" i="2"/>
  <c r="R948" i="2" s="1"/>
  <c r="P949" i="2"/>
  <c r="P948" i="2"/>
  <c r="BI947" i="2"/>
  <c r="BH947" i="2"/>
  <c r="BG947" i="2"/>
  <c r="BF947" i="2"/>
  <c r="T947" i="2"/>
  <c r="T946" i="2" s="1"/>
  <c r="R947" i="2"/>
  <c r="R946" i="2" s="1"/>
  <c r="P947" i="2"/>
  <c r="P946" i="2" s="1"/>
  <c r="BI936" i="2"/>
  <c r="BH936" i="2"/>
  <c r="BG936" i="2"/>
  <c r="BF936" i="2"/>
  <c r="T936" i="2"/>
  <c r="R936" i="2"/>
  <c r="P936" i="2"/>
  <c r="BI931" i="2"/>
  <c r="BH931" i="2"/>
  <c r="BG931" i="2"/>
  <c r="BF931" i="2"/>
  <c r="T931" i="2"/>
  <c r="R931" i="2"/>
  <c r="P931" i="2"/>
  <c r="BI929" i="2"/>
  <c r="BH929" i="2"/>
  <c r="BG929" i="2"/>
  <c r="BF929" i="2"/>
  <c r="T929" i="2"/>
  <c r="R929" i="2"/>
  <c r="P929" i="2"/>
  <c r="BI928" i="2"/>
  <c r="BH928" i="2"/>
  <c r="BG928" i="2"/>
  <c r="BF928" i="2"/>
  <c r="T928" i="2"/>
  <c r="R928" i="2"/>
  <c r="P928" i="2"/>
  <c r="BI897" i="2"/>
  <c r="BH897" i="2"/>
  <c r="BG897" i="2"/>
  <c r="BF897" i="2"/>
  <c r="T897" i="2"/>
  <c r="R897" i="2"/>
  <c r="P897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87" i="2"/>
  <c r="BH887" i="2"/>
  <c r="BG887" i="2"/>
  <c r="BF887" i="2"/>
  <c r="T887" i="2"/>
  <c r="R887" i="2"/>
  <c r="P887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5" i="2"/>
  <c r="BH875" i="2"/>
  <c r="BG875" i="2"/>
  <c r="BF875" i="2"/>
  <c r="T875" i="2"/>
  <c r="R875" i="2"/>
  <c r="P875" i="2"/>
  <c r="BI874" i="2"/>
  <c r="BH874" i="2"/>
  <c r="BG874" i="2"/>
  <c r="BF874" i="2"/>
  <c r="T874" i="2"/>
  <c r="R874" i="2"/>
  <c r="P874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1" i="2"/>
  <c r="BH851" i="2"/>
  <c r="BG851" i="2"/>
  <c r="BF851" i="2"/>
  <c r="T851" i="2"/>
  <c r="R851" i="2"/>
  <c r="P851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28" i="2"/>
  <c r="BH828" i="2"/>
  <c r="BG828" i="2"/>
  <c r="BF828" i="2"/>
  <c r="T828" i="2"/>
  <c r="R828" i="2"/>
  <c r="P828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10" i="2"/>
  <c r="BH810" i="2"/>
  <c r="BG810" i="2"/>
  <c r="BF810" i="2"/>
  <c r="T810" i="2"/>
  <c r="R810" i="2"/>
  <c r="P810" i="2"/>
  <c r="BI800" i="2"/>
  <c r="BH800" i="2"/>
  <c r="BG800" i="2"/>
  <c r="BF800" i="2"/>
  <c r="T800" i="2"/>
  <c r="R800" i="2"/>
  <c r="P800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76" i="2"/>
  <c r="BH776" i="2"/>
  <c r="BG776" i="2"/>
  <c r="BF776" i="2"/>
  <c r="T776" i="2"/>
  <c r="R776" i="2"/>
  <c r="P776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2" i="2"/>
  <c r="BH652" i="2"/>
  <c r="BG652" i="2"/>
  <c r="BF652" i="2"/>
  <c r="T652" i="2"/>
  <c r="R652" i="2"/>
  <c r="P652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R642" i="2"/>
  <c r="P642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66" i="2"/>
  <c r="BH566" i="2"/>
  <c r="BG566" i="2"/>
  <c r="BF566" i="2"/>
  <c r="T566" i="2"/>
  <c r="R566" i="2"/>
  <c r="P566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38" i="2"/>
  <c r="BH538" i="2"/>
  <c r="BG538" i="2"/>
  <c r="BF538" i="2"/>
  <c r="T538" i="2"/>
  <c r="R538" i="2"/>
  <c r="P538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73" i="2"/>
  <c r="BH473" i="2"/>
  <c r="BG473" i="2"/>
  <c r="BF473" i="2"/>
  <c r="T473" i="2"/>
  <c r="R473" i="2"/>
  <c r="P473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5" i="2"/>
  <c r="BH435" i="2"/>
  <c r="BG435" i="2"/>
  <c r="BF435" i="2"/>
  <c r="T435" i="2"/>
  <c r="R435" i="2"/>
  <c r="P435" i="2"/>
  <c r="BI430" i="2"/>
  <c r="BH430" i="2"/>
  <c r="BG430" i="2"/>
  <c r="BF430" i="2"/>
  <c r="T430" i="2"/>
  <c r="R430" i="2"/>
  <c r="P430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6" i="2"/>
  <c r="BH256" i="2"/>
  <c r="BG256" i="2"/>
  <c r="BF256" i="2"/>
  <c r="T256" i="2"/>
  <c r="R256" i="2"/>
  <c r="P256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25" i="2"/>
  <c r="BH225" i="2"/>
  <c r="BG225" i="2"/>
  <c r="BF225" i="2"/>
  <c r="T225" i="2"/>
  <c r="R225" i="2"/>
  <c r="P225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61" i="2"/>
  <c r="BH161" i="2"/>
  <c r="BG161" i="2"/>
  <c r="BF161" i="2"/>
  <c r="T161" i="2"/>
  <c r="R161" i="2"/>
  <c r="P16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F137" i="2"/>
  <c r="E135" i="2"/>
  <c r="F89" i="2"/>
  <c r="E87" i="2"/>
  <c r="J24" i="2"/>
  <c r="E24" i="2"/>
  <c r="J92" i="2"/>
  <c r="J23" i="2"/>
  <c r="J21" i="2"/>
  <c r="E21" i="2"/>
  <c r="J139" i="2" s="1"/>
  <c r="J20" i="2"/>
  <c r="J18" i="2"/>
  <c r="E18" i="2"/>
  <c r="F140" i="2"/>
  <c r="J17" i="2"/>
  <c r="J15" i="2"/>
  <c r="E15" i="2"/>
  <c r="F139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859" i="2"/>
  <c r="BK722" i="2"/>
  <c r="J675" i="2"/>
  <c r="J597" i="2"/>
  <c r="BK422" i="2"/>
  <c r="J323" i="2"/>
  <c r="J287" i="2"/>
  <c r="BK851" i="2"/>
  <c r="BK713" i="2"/>
  <c r="BK610" i="2"/>
  <c r="BK525" i="2"/>
  <c r="BK430" i="2"/>
  <c r="BK364" i="2"/>
  <c r="J342" i="2"/>
  <c r="BK256" i="2"/>
  <c r="J177" i="2"/>
  <c r="BK800" i="2"/>
  <c r="BK748" i="2"/>
  <c r="BK677" i="2"/>
  <c r="BK598" i="2"/>
  <c r="J526" i="2"/>
  <c r="BK464" i="2"/>
  <c r="BK425" i="2"/>
  <c r="BK328" i="2"/>
  <c r="J214" i="2"/>
  <c r="J836" i="2"/>
  <c r="J712" i="2"/>
  <c r="J624" i="2"/>
  <c r="BK529" i="2"/>
  <c r="J456" i="2"/>
  <c r="J369" i="2"/>
  <c r="BK322" i="2"/>
  <c r="J178" i="2"/>
  <c r="J887" i="2"/>
  <c r="BK719" i="2"/>
  <c r="BK675" i="2"/>
  <c r="BK577" i="2"/>
  <c r="BK527" i="2"/>
  <c r="BK403" i="2"/>
  <c r="BK343" i="2"/>
  <c r="BK316" i="2"/>
  <c r="J267" i="2"/>
  <c r="J800" i="2"/>
  <c r="BK758" i="2"/>
  <c r="J732" i="2"/>
  <c r="J622" i="2"/>
  <c r="J586" i="2"/>
  <c r="BK445" i="2"/>
  <c r="BK396" i="2"/>
  <c r="BK317" i="2"/>
  <c r="J928" i="2"/>
  <c r="BK862" i="2"/>
  <c r="BK710" i="2"/>
  <c r="J606" i="2"/>
  <c r="J525" i="2"/>
  <c r="BK465" i="2"/>
  <c r="BK378" i="2"/>
  <c r="BK272" i="2"/>
  <c r="J958" i="2"/>
  <c r="J936" i="2"/>
  <c r="J889" i="2"/>
  <c r="J834" i="2"/>
  <c r="J748" i="2"/>
  <c r="J714" i="2"/>
  <c r="J669" i="2"/>
  <c r="J612" i="2"/>
  <c r="J489" i="2"/>
  <c r="BK381" i="2"/>
  <c r="J330" i="2"/>
  <c r="J225" i="2"/>
  <c r="J161" i="2"/>
  <c r="J448" i="3"/>
  <c r="BK419" i="3"/>
  <c r="BK387" i="3"/>
  <c r="BK351" i="3"/>
  <c r="BK334" i="3"/>
  <c r="BK279" i="3"/>
  <c r="BK219" i="3"/>
  <c r="J168" i="3"/>
  <c r="J419" i="3"/>
  <c r="BK349" i="3"/>
  <c r="J273" i="3"/>
  <c r="BK213" i="3"/>
  <c r="J432" i="3"/>
  <c r="J386" i="3"/>
  <c r="J282" i="3"/>
  <c r="BK243" i="3"/>
  <c r="J219" i="3"/>
  <c r="J142" i="3"/>
  <c r="BK425" i="3"/>
  <c r="J355" i="3"/>
  <c r="J290" i="3"/>
  <c r="J183" i="3"/>
  <c r="J418" i="3"/>
  <c r="BK376" i="3"/>
  <c r="BK341" i="3"/>
  <c r="BK280" i="3"/>
  <c r="BK228" i="3"/>
  <c r="J155" i="3"/>
  <c r="BK304" i="3"/>
  <c r="BK225" i="3"/>
  <c r="BK432" i="3"/>
  <c r="J352" i="3"/>
  <c r="J318" i="3"/>
  <c r="BK272" i="3"/>
  <c r="J158" i="3"/>
  <c r="BK397" i="3"/>
  <c r="BK347" i="3"/>
  <c r="J281" i="3"/>
  <c r="J245" i="3"/>
  <c r="BK165" i="3"/>
  <c r="J897" i="2"/>
  <c r="BK776" i="2"/>
  <c r="BK712" i="2"/>
  <c r="BK607" i="2"/>
  <c r="BK489" i="2"/>
  <c r="J375" i="2"/>
  <c r="J289" i="2"/>
  <c r="BK241" i="2"/>
  <c r="BK732" i="2"/>
  <c r="BK635" i="2"/>
  <c r="BK586" i="2"/>
  <c r="BK526" i="2"/>
  <c r="J445" i="2"/>
  <c r="J381" i="2"/>
  <c r="J324" i="2"/>
  <c r="J266" i="2"/>
  <c r="J859" i="2"/>
  <c r="BK754" i="2"/>
  <c r="BK645" i="2"/>
  <c r="BK579" i="2"/>
  <c r="BK473" i="2"/>
  <c r="BK369" i="2"/>
  <c r="BK238" i="2"/>
  <c r="BK876" i="2"/>
  <c r="BK735" i="2"/>
  <c r="J645" i="2"/>
  <c r="J557" i="2"/>
  <c r="J421" i="2"/>
  <c r="J346" i="2"/>
  <c r="J276" i="2"/>
  <c r="BK890" i="2"/>
  <c r="J713" i="2"/>
  <c r="BK584" i="2"/>
  <c r="BK558" i="2"/>
  <c r="J511" i="2"/>
  <c r="J364" i="2"/>
  <c r="J322" i="2"/>
  <c r="BK270" i="2"/>
  <c r="J875" i="2"/>
  <c r="J788" i="2"/>
  <c r="J679" i="2"/>
  <c r="BK620" i="2"/>
  <c r="BK547" i="2"/>
  <c r="J422" i="2"/>
  <c r="J363" i="2"/>
  <c r="BK262" i="2"/>
  <c r="BK875" i="2"/>
  <c r="J827" i="2"/>
  <c r="BK731" i="2"/>
  <c r="J623" i="2"/>
  <c r="BK442" i="2"/>
  <c r="J360" i="2"/>
  <c r="BK286" i="2"/>
  <c r="J194" i="2"/>
  <c r="J477" i="3"/>
  <c r="BK446" i="3"/>
  <c r="J398" i="3"/>
  <c r="BK372" i="3"/>
  <c r="J328" i="3"/>
  <c r="J272" i="3"/>
  <c r="BK202" i="3"/>
  <c r="BK459" i="3"/>
  <c r="J397" i="3"/>
  <c r="BK336" i="3"/>
  <c r="J263" i="3"/>
  <c r="J224" i="3"/>
  <c r="BK161" i="3"/>
  <c r="BK456" i="3"/>
  <c r="J392" i="3"/>
  <c r="J295" i="3"/>
  <c r="J276" i="3"/>
  <c r="J225" i="3"/>
  <c r="BK177" i="3"/>
  <c r="J463" i="3"/>
  <c r="BK416" i="3"/>
  <c r="J353" i="3"/>
  <c r="BK303" i="3"/>
  <c r="BK216" i="3"/>
  <c r="J456" i="3"/>
  <c r="BK386" i="3"/>
  <c r="J334" i="3"/>
  <c r="BK263" i="3"/>
  <c r="BK183" i="3"/>
  <c r="J446" i="3"/>
  <c r="BK366" i="3"/>
  <c r="BK283" i="3"/>
  <c r="J187" i="3"/>
  <c r="J394" i="3"/>
  <c r="BK335" i="3"/>
  <c r="J243" i="3"/>
  <c r="J145" i="3"/>
  <c r="BK391" i="3"/>
  <c r="BK339" i="3"/>
  <c r="J279" i="3"/>
  <c r="J221" i="3"/>
  <c r="J857" i="2"/>
  <c r="BK756" i="2"/>
  <c r="J698" i="2"/>
  <c r="BK611" i="2"/>
  <c r="J530" i="2"/>
  <c r="J403" i="2"/>
  <c r="J320" i="2"/>
  <c r="J262" i="2"/>
  <c r="J736" i="2"/>
  <c r="BK625" i="2"/>
  <c r="J529" i="2"/>
  <c r="BK446" i="2"/>
  <c r="J410" i="2"/>
  <c r="J349" i="2"/>
  <c r="BK291" i="2"/>
  <c r="BK846" i="2"/>
  <c r="J790" i="2"/>
  <c r="BK746" i="2"/>
  <c r="BK652" i="2"/>
  <c r="J581" i="2"/>
  <c r="BK492" i="2"/>
  <c r="BK416" i="2"/>
  <c r="BK323" i="2"/>
  <c r="J206" i="2"/>
  <c r="J862" i="2"/>
  <c r="BK716" i="2"/>
  <c r="BK609" i="2"/>
  <c r="BK524" i="2"/>
  <c r="BK417" i="2"/>
  <c r="BK293" i="2"/>
  <c r="BK193" i="2"/>
  <c r="J874" i="2"/>
  <c r="BK687" i="2"/>
  <c r="J580" i="2"/>
  <c r="BK486" i="2"/>
  <c r="J326" i="2"/>
  <c r="BK276" i="2"/>
  <c r="BK187" i="2"/>
  <c r="J762" i="2"/>
  <c r="J746" i="2"/>
  <c r="J635" i="2"/>
  <c r="J611" i="2"/>
  <c r="J448" i="2"/>
  <c r="J416" i="2"/>
  <c r="J286" i="2"/>
  <c r="BK146" i="2"/>
  <c r="BK874" i="2"/>
  <c r="J755" i="2"/>
  <c r="J628" i="2"/>
  <c r="BK538" i="2"/>
  <c r="J492" i="2"/>
  <c r="BK393" i="2"/>
  <c r="J302" i="2"/>
  <c r="BK214" i="2"/>
  <c r="BK957" i="2"/>
  <c r="BK936" i="2"/>
  <c r="BK888" i="2"/>
  <c r="BK828" i="2"/>
  <c r="BK734" i="2"/>
  <c r="J709" i="2"/>
  <c r="BK626" i="2"/>
  <c r="BK597" i="2"/>
  <c r="J524" i="2"/>
  <c r="J423" i="2"/>
  <c r="BK375" i="2"/>
  <c r="J317" i="2"/>
  <c r="BK225" i="2"/>
  <c r="BK178" i="2"/>
  <c r="J459" i="3"/>
  <c r="J423" i="3"/>
  <c r="J399" i="3"/>
  <c r="BK352" i="3"/>
  <c r="BK321" i="3"/>
  <c r="J266" i="3"/>
  <c r="J211" i="3"/>
  <c r="BK157" i="3"/>
  <c r="J442" i="3"/>
  <c r="J351" i="3"/>
  <c r="BK295" i="3"/>
  <c r="J228" i="3"/>
  <c r="J184" i="3"/>
  <c r="BK148" i="3"/>
  <c r="J457" i="3"/>
  <c r="J425" i="3"/>
  <c r="J373" i="3"/>
  <c r="BK302" i="3"/>
  <c r="J242" i="3"/>
  <c r="J198" i="3"/>
  <c r="BK149" i="3"/>
  <c r="J430" i="3"/>
  <c r="J387" i="3"/>
  <c r="J304" i="3"/>
  <c r="BK221" i="3"/>
  <c r="BK187" i="3"/>
  <c r="BK430" i="3"/>
  <c r="J380" i="3"/>
  <c r="J327" i="3"/>
  <c r="BK245" i="3"/>
  <c r="J177" i="3"/>
  <c r="J378" i="3"/>
  <c r="BK277" i="3"/>
  <c r="BK209" i="3"/>
  <c r="J409" i="3"/>
  <c r="J340" i="3"/>
  <c r="J315" i="3"/>
  <c r="J173" i="3"/>
  <c r="BK418" i="3"/>
  <c r="BK393" i="3"/>
  <c r="J319" i="3"/>
  <c r="J269" i="3"/>
  <c r="J235" i="3"/>
  <c r="BK158" i="3"/>
  <c r="J699" i="2"/>
  <c r="BK575" i="2"/>
  <c r="BK410" i="2"/>
  <c r="J307" i="2"/>
  <c r="J256" i="2"/>
  <c r="J846" i="2"/>
  <c r="BK669" i="2"/>
  <c r="BK566" i="2"/>
  <c r="J435" i="2"/>
  <c r="BK360" i="2"/>
  <c r="J270" i="2"/>
  <c r="BK194" i="2"/>
  <c r="J824" i="2"/>
  <c r="J735" i="2"/>
  <c r="BK658" i="2"/>
  <c r="BK596" i="2"/>
  <c r="BK512" i="2"/>
  <c r="J446" i="2"/>
  <c r="J345" i="2"/>
  <c r="J290" i="2"/>
  <c r="J888" i="2"/>
  <c r="BK760" i="2"/>
  <c r="BK660" i="2"/>
  <c r="J558" i="2"/>
  <c r="J384" i="2"/>
  <c r="BK330" i="2"/>
  <c r="BK210" i="2"/>
  <c r="BK897" i="2"/>
  <c r="J731" i="2"/>
  <c r="J677" i="2"/>
  <c r="J566" i="2"/>
  <c r="J493" i="2"/>
  <c r="J396" i="2"/>
  <c r="BK320" i="2"/>
  <c r="J273" i="2"/>
  <c r="BK247" i="2"/>
  <c r="BK790" i="2"/>
  <c r="J754" i="2"/>
  <c r="J719" i="2"/>
  <c r="J621" i="2"/>
  <c r="BK581" i="2"/>
  <c r="BK421" i="2"/>
  <c r="BK332" i="2"/>
  <c r="BK207" i="2"/>
  <c r="BK759" i="2"/>
  <c r="BK612" i="2"/>
  <c r="BK576" i="2"/>
  <c r="J509" i="2"/>
  <c r="J409" i="2"/>
  <c r="BK345" i="2"/>
  <c r="BK281" i="2"/>
  <c r="J956" i="2"/>
  <c r="J931" i="2"/>
  <c r="BK878" i="2"/>
  <c r="BK257" i="3"/>
  <c r="J189" i="3"/>
  <c r="BK447" i="3"/>
  <c r="BK390" i="3"/>
  <c r="J300" i="3"/>
  <c r="J254" i="3"/>
  <c r="J215" i="3"/>
  <c r="BK173" i="3"/>
  <c r="BK463" i="3"/>
  <c r="BK394" i="3"/>
  <c r="BK315" i="3"/>
  <c r="J280" i="3"/>
  <c r="BK229" i="3"/>
  <c r="BK155" i="3"/>
  <c r="J450" i="3"/>
  <c r="J391" i="3"/>
  <c r="BK319" i="3"/>
  <c r="J232" i="3"/>
  <c r="J213" i="3"/>
  <c r="J366" i="3"/>
  <c r="J321" i="3"/>
  <c r="J239" i="3"/>
  <c r="BK217" i="3"/>
  <c r="BK392" i="3"/>
  <c r="BK232" i="3"/>
  <c r="BK184" i="3"/>
  <c r="BK415" i="3"/>
  <c r="J348" i="3"/>
  <c r="BK282" i="3"/>
  <c r="BK198" i="3"/>
  <c r="J157" i="3"/>
  <c r="J403" i="3"/>
  <c r="BK355" i="3"/>
  <c r="J311" i="3"/>
  <c r="J257" i="3"/>
  <c r="J202" i="3"/>
  <c r="J890" i="2"/>
  <c r="J760" i="2"/>
  <c r="J668" i="2"/>
  <c r="J610" i="2"/>
  <c r="J574" i="2"/>
  <c r="BK419" i="2"/>
  <c r="J318" i="2"/>
  <c r="BK273" i="2"/>
  <c r="BK887" i="2"/>
  <c r="J759" i="2"/>
  <c r="J658" i="2"/>
  <c r="J577" i="2"/>
  <c r="J465" i="2"/>
  <c r="BK420" i="2"/>
  <c r="J331" i="2"/>
  <c r="J247" i="2"/>
  <c r="BK827" i="2"/>
  <c r="BK762" i="2"/>
  <c r="J690" i="2"/>
  <c r="BK621" i="2"/>
  <c r="J575" i="2"/>
  <c r="BK509" i="2"/>
  <c r="BK456" i="2"/>
  <c r="BK399" i="2"/>
  <c r="BK244" i="2"/>
  <c r="J848" i="2"/>
  <c r="J776" i="2"/>
  <c r="BK676" i="2"/>
  <c r="BK574" i="2"/>
  <c r="BK493" i="2"/>
  <c r="J332" i="2"/>
  <c r="BK289" i="2"/>
  <c r="BK177" i="2"/>
  <c r="BK836" i="2"/>
  <c r="BK606" i="2"/>
  <c r="BK530" i="2"/>
  <c r="J442" i="2"/>
  <c r="BK349" i="2"/>
  <c r="BK287" i="2"/>
  <c r="J268" i="2"/>
  <c r="BK824" i="2"/>
  <c r="BK755" i="2"/>
  <c r="J737" i="2"/>
  <c r="BK628" i="2"/>
  <c r="J607" i="2"/>
  <c r="J425" i="2"/>
  <c r="J366" i="2"/>
  <c r="J238" i="2"/>
  <c r="J878" i="2"/>
  <c r="BK857" i="2"/>
  <c r="J687" i="2"/>
  <c r="J598" i="2"/>
  <c r="J527" i="2"/>
  <c r="BK448" i="2"/>
  <c r="BK384" i="2"/>
  <c r="BK958" i="2"/>
  <c r="BK929" i="2"/>
  <c r="J851" i="2"/>
  <c r="J810" i="2"/>
  <c r="J715" i="2"/>
  <c r="J676" i="2"/>
  <c r="BK624" i="2"/>
  <c r="J584" i="2"/>
  <c r="J458" i="2"/>
  <c r="J393" i="2"/>
  <c r="J343" i="2"/>
  <c r="J291" i="2"/>
  <c r="J207" i="2"/>
  <c r="BK457" i="3"/>
  <c r="J416" i="3"/>
  <c r="BK373" i="3"/>
  <c r="J341" i="3"/>
  <c r="J314" i="3"/>
  <c r="BK224" i="3"/>
  <c r="J476" i="3"/>
  <c r="BK436" i="3"/>
  <c r="J377" i="3"/>
  <c r="BK320" i="3"/>
  <c r="BK285" i="3"/>
  <c r="J231" i="3"/>
  <c r="BK188" i="3"/>
  <c r="BK450" i="3"/>
  <c r="BK403" i="3"/>
  <c r="BK338" i="3"/>
  <c r="BK251" i="3"/>
  <c r="J223" i="3"/>
  <c r="BK191" i="3"/>
  <c r="BK477" i="3"/>
  <c r="BK398" i="3"/>
  <c r="J338" i="3"/>
  <c r="J285" i="3"/>
  <c r="BK189" i="3"/>
  <c r="J149" i="3"/>
  <c r="J376" i="3"/>
  <c r="BK300" i="3"/>
  <c r="BK235" i="3"/>
  <c r="BK442" i="3"/>
  <c r="J306" i="3"/>
  <c r="BK239" i="3"/>
  <c r="BK215" i="3"/>
  <c r="BK353" i="3"/>
  <c r="J347" i="3"/>
  <c r="BK281" i="3"/>
  <c r="J165" i="3"/>
  <c r="BK414" i="3"/>
  <c r="J390" i="3"/>
  <c r="J335" i="3"/>
  <c r="BK290" i="3"/>
  <c r="J260" i="3"/>
  <c r="J217" i="3"/>
  <c r="J161" i="3"/>
  <c r="BK822" i="2"/>
  <c r="BK715" i="2"/>
  <c r="J625" i="2"/>
  <c r="BK580" i="2"/>
  <c r="BK423" i="2"/>
  <c r="J328" i="2"/>
  <c r="J281" i="2"/>
  <c r="BK149" i="2"/>
  <c r="BK714" i="2"/>
  <c r="J626" i="2"/>
  <c r="J538" i="2"/>
  <c r="BK458" i="2"/>
  <c r="J419" i="2"/>
  <c r="BK363" i="2"/>
  <c r="J293" i="2"/>
  <c r="J244" i="2"/>
  <c r="J825" i="2"/>
  <c r="BK736" i="2"/>
  <c r="J631" i="2"/>
  <c r="BK546" i="2"/>
  <c r="BK444" i="2"/>
  <c r="J378" i="2"/>
  <c r="BK307" i="2"/>
  <c r="J146" i="2"/>
  <c r="J822" i="2"/>
  <c r="J722" i="2"/>
  <c r="J652" i="2"/>
  <c r="J546" i="2"/>
  <c r="BK350" i="2"/>
  <c r="BK327" i="2"/>
  <c r="J204" i="2"/>
  <c r="BK161" i="2"/>
  <c r="J734" i="2"/>
  <c r="BK668" i="2"/>
  <c r="BK528" i="2"/>
  <c r="J420" i="2"/>
  <c r="BK331" i="2"/>
  <c r="BK268" i="2"/>
  <c r="BK761" i="2"/>
  <c r="J740" i="2"/>
  <c r="BK642" i="2"/>
  <c r="J576" i="2"/>
  <c r="J444" i="2"/>
  <c r="BK346" i="2"/>
  <c r="J272" i="2"/>
  <c r="BK889" i="2"/>
  <c r="BK810" i="2"/>
  <c r="BK698" i="2"/>
  <c r="J609" i="2"/>
  <c r="J510" i="2"/>
  <c r="J417" i="2"/>
  <c r="J350" i="2"/>
  <c r="BK324" i="2"/>
  <c r="BK266" i="2"/>
  <c r="J957" i="2"/>
  <c r="BK931" i="2"/>
  <c r="J876" i="2"/>
  <c r="BK788" i="2"/>
  <c r="J710" i="2"/>
  <c r="BK638" i="2"/>
  <c r="J596" i="2"/>
  <c r="J512" i="2"/>
  <c r="BK409" i="2"/>
  <c r="BK326" i="2"/>
  <c r="J241" i="2"/>
  <c r="J187" i="2"/>
  <c r="J447" i="3"/>
  <c r="J414" i="3"/>
  <c r="BK364" i="3"/>
  <c r="J336" i="3"/>
  <c r="BK306" i="3"/>
  <c r="J229" i="3"/>
  <c r="BK181" i="3"/>
  <c r="BK409" i="3"/>
  <c r="J360" i="3"/>
  <c r="BK311" i="3"/>
  <c r="BK242" i="3"/>
  <c r="J179" i="3"/>
  <c r="BK142" i="3"/>
  <c r="J436" i="3"/>
  <c r="J389" i="3"/>
  <c r="BK318" i="3"/>
  <c r="BK260" i="3"/>
  <c r="BK210" i="3"/>
  <c r="J148" i="3"/>
  <c r="J393" i="3"/>
  <c r="J320" i="3"/>
  <c r="BK248" i="3"/>
  <c r="J209" i="3"/>
  <c r="BK399" i="3"/>
  <c r="J364" i="3"/>
  <c r="BK273" i="3"/>
  <c r="J181" i="3"/>
  <c r="J407" i="3"/>
  <c r="BK266" i="3"/>
  <c r="J210" i="3"/>
  <c r="BK378" i="3"/>
  <c r="J339" i="3"/>
  <c r="J248" i="3"/>
  <c r="BK407" i="3"/>
  <c r="J350" i="3"/>
  <c r="BK327" i="3"/>
  <c r="BK276" i="3"/>
  <c r="J236" i="3"/>
  <c r="J188" i="3"/>
  <c r="BK145" i="3"/>
  <c r="BK825" i="2"/>
  <c r="J716" i="2"/>
  <c r="J638" i="2"/>
  <c r="BK510" i="2"/>
  <c r="BK390" i="2"/>
  <c r="J316" i="2"/>
  <c r="BK204" i="2"/>
  <c r="J761" i="2"/>
  <c r="J642" i="2"/>
  <c r="J620" i="2"/>
  <c r="BK511" i="2"/>
  <c r="J390" i="2"/>
  <c r="BK318" i="2"/>
  <c r="J210" i="2"/>
  <c r="J828" i="2"/>
  <c r="J758" i="2"/>
  <c r="BK679" i="2"/>
  <c r="BK623" i="2"/>
  <c r="J547" i="2"/>
  <c r="J486" i="2"/>
  <c r="BK435" i="2"/>
  <c r="J327" i="2"/>
  <c r="J149" i="2"/>
  <c r="BK834" i="2"/>
  <c r="BK709" i="2"/>
  <c r="BK631" i="2"/>
  <c r="J528" i="2"/>
  <c r="J430" i="2"/>
  <c r="BK342" i="2"/>
  <c r="BK267" i="2"/>
  <c r="J929" i="2"/>
  <c r="BK737" i="2"/>
  <c r="BK690" i="2"/>
  <c r="J756" i="2"/>
  <c r="J660" i="2"/>
  <c r="BK557" i="2"/>
  <c r="J473" i="2"/>
  <c r="J399" i="2"/>
  <c r="BK290" i="2"/>
  <c r="J193" i="2"/>
  <c r="BK956" i="2"/>
  <c r="BK928" i="2"/>
  <c r="BK848" i="2"/>
  <c r="BK740" i="2"/>
  <c r="BK699" i="2"/>
  <c r="BK622" i="2"/>
  <c r="J579" i="2"/>
  <c r="J464" i="2"/>
  <c r="BK366" i="2"/>
  <c r="BK302" i="2"/>
  <c r="BK206" i="2"/>
  <c r="AS94" i="1"/>
  <c r="BK380" i="3"/>
  <c r="BK340" i="3"/>
  <c r="J302" i="3"/>
  <c r="BK223" i="3"/>
  <c r="J178" i="3"/>
  <c r="BK448" i="3"/>
  <c r="J396" i="3"/>
  <c r="BK348" i="3"/>
  <c r="J277" i="3"/>
  <c r="J191" i="3"/>
  <c r="BK440" i="3"/>
  <c r="J372" i="3"/>
  <c r="BK254" i="3"/>
  <c r="J220" i="3"/>
  <c r="BK178" i="3"/>
  <c r="BK476" i="3"/>
  <c r="J440" i="3"/>
  <c r="BK360" i="3"/>
  <c r="BK328" i="3"/>
  <c r="BK220" i="3"/>
  <c r="BK179" i="3"/>
  <c r="BK396" i="3"/>
  <c r="BK350" i="3"/>
  <c r="BK269" i="3"/>
  <c r="BK236" i="3"/>
  <c r="BK168" i="3"/>
  <c r="BK389" i="3"/>
  <c r="J303" i="3"/>
  <c r="J216" i="3"/>
  <c r="BK423" i="3"/>
  <c r="J349" i="3"/>
  <c r="J283" i="3"/>
  <c r="BK211" i="3"/>
  <c r="J415" i="3"/>
  <c r="BK377" i="3"/>
  <c r="BK314" i="3"/>
  <c r="J251" i="3"/>
  <c r="BK231" i="3"/>
  <c r="T205" i="2" l="1"/>
  <c r="BK288" i="2"/>
  <c r="J288" i="2" s="1"/>
  <c r="J104" i="2" s="1"/>
  <c r="T325" i="2"/>
  <c r="P365" i="2"/>
  <c r="BK424" i="2"/>
  <c r="J424" i="2"/>
  <c r="J107" i="2" s="1"/>
  <c r="T424" i="2"/>
  <c r="BK627" i="2"/>
  <c r="J627" i="2" s="1"/>
  <c r="J111" i="2" s="1"/>
  <c r="T678" i="2"/>
  <c r="T757" i="2"/>
  <c r="R896" i="2"/>
  <c r="T952" i="2"/>
  <c r="T945" i="2" s="1"/>
  <c r="R156" i="3"/>
  <c r="P186" i="3"/>
  <c r="P218" i="3"/>
  <c r="P284" i="3"/>
  <c r="BK379" i="3"/>
  <c r="J379" i="3"/>
  <c r="J110" i="3" s="1"/>
  <c r="T145" i="2"/>
  <c r="R265" i="2"/>
  <c r="T288" i="2"/>
  <c r="T447" i="2"/>
  <c r="P608" i="2"/>
  <c r="BK678" i="2"/>
  <c r="J678" i="2"/>
  <c r="J112" i="2" s="1"/>
  <c r="R733" i="2"/>
  <c r="P826" i="2"/>
  <c r="P877" i="2"/>
  <c r="P930" i="2"/>
  <c r="T141" i="3"/>
  <c r="R176" i="3"/>
  <c r="R140" i="3" s="1"/>
  <c r="P182" i="3"/>
  <c r="BK218" i="3"/>
  <c r="J218" i="3" s="1"/>
  <c r="J104" i="3" s="1"/>
  <c r="BK284" i="3"/>
  <c r="J284" i="3" s="1"/>
  <c r="J106" i="3" s="1"/>
  <c r="BK337" i="3"/>
  <c r="J337" i="3"/>
  <c r="J108" i="3" s="1"/>
  <c r="P354" i="3"/>
  <c r="R395" i="3"/>
  <c r="P449" i="3"/>
  <c r="P145" i="2"/>
  <c r="BK265" i="2"/>
  <c r="J265" i="2"/>
  <c r="J100" i="2"/>
  <c r="R271" i="2"/>
  <c r="P275" i="2"/>
  <c r="T275" i="2"/>
  <c r="BK365" i="2"/>
  <c r="J365" i="2" s="1"/>
  <c r="J106" i="2" s="1"/>
  <c r="T365" i="2"/>
  <c r="R424" i="2"/>
  <c r="P578" i="2"/>
  <c r="R608" i="2"/>
  <c r="P678" i="2"/>
  <c r="T733" i="2"/>
  <c r="BK826" i="2"/>
  <c r="J826" i="2"/>
  <c r="J115" i="2"/>
  <c r="T896" i="2"/>
  <c r="P952" i="2"/>
  <c r="P945" i="2" s="1"/>
  <c r="R141" i="3"/>
  <c r="BK182" i="3"/>
  <c r="J182" i="3"/>
  <c r="J101" i="3"/>
  <c r="R182" i="3"/>
  <c r="P244" i="3"/>
  <c r="R305" i="3"/>
  <c r="R354" i="3"/>
  <c r="P395" i="3"/>
  <c r="R449" i="3"/>
  <c r="BK145" i="2"/>
  <c r="BK144" i="2" s="1"/>
  <c r="R205" i="2"/>
  <c r="BK271" i="2"/>
  <c r="J271" i="2" s="1"/>
  <c r="J101" i="2" s="1"/>
  <c r="T271" i="2"/>
  <c r="BK325" i="2"/>
  <c r="J325" i="2"/>
  <c r="J105" i="2"/>
  <c r="P447" i="2"/>
  <c r="BK608" i="2"/>
  <c r="J608" i="2" s="1"/>
  <c r="J110" i="2" s="1"/>
  <c r="T627" i="2"/>
  <c r="P733" i="2"/>
  <c r="T826" i="2"/>
  <c r="R877" i="2"/>
  <c r="T930" i="2"/>
  <c r="T156" i="3"/>
  <c r="T186" i="3"/>
  <c r="T218" i="3"/>
  <c r="T305" i="3"/>
  <c r="T354" i="3"/>
  <c r="R417" i="3"/>
  <c r="T449" i="3"/>
  <c r="BK475" i="3"/>
  <c r="J475" i="3"/>
  <c r="J119" i="3" s="1"/>
  <c r="BK205" i="2"/>
  <c r="J205" i="2" s="1"/>
  <c r="J99" i="2" s="1"/>
  <c r="P265" i="2"/>
  <c r="BK275" i="2"/>
  <c r="J275" i="2" s="1"/>
  <c r="J103" i="2" s="1"/>
  <c r="R275" i="2"/>
  <c r="P325" i="2"/>
  <c r="BK447" i="2"/>
  <c r="J447" i="2" s="1"/>
  <c r="J108" i="2" s="1"/>
  <c r="T578" i="2"/>
  <c r="R627" i="2"/>
  <c r="BK733" i="2"/>
  <c r="J733" i="2" s="1"/>
  <c r="J113" i="2" s="1"/>
  <c r="P757" i="2"/>
  <c r="BK877" i="2"/>
  <c r="J877" i="2"/>
  <c r="J116" i="2"/>
  <c r="T877" i="2"/>
  <c r="BK930" i="2"/>
  <c r="J930" i="2" s="1"/>
  <c r="J118" i="2" s="1"/>
  <c r="BK141" i="3"/>
  <c r="J141" i="3" s="1"/>
  <c r="J98" i="3" s="1"/>
  <c r="BK176" i="3"/>
  <c r="J176" i="3" s="1"/>
  <c r="J100" i="3" s="1"/>
  <c r="R186" i="3"/>
  <c r="R218" i="3"/>
  <c r="BK305" i="3"/>
  <c r="J305" i="3"/>
  <c r="J107" i="3"/>
  <c r="R337" i="3"/>
  <c r="P379" i="3"/>
  <c r="BK417" i="3"/>
  <c r="J417" i="3" s="1"/>
  <c r="J112" i="3" s="1"/>
  <c r="BK458" i="3"/>
  <c r="J458" i="3" s="1"/>
  <c r="J114" i="3" s="1"/>
  <c r="P156" i="3"/>
  <c r="BK186" i="3"/>
  <c r="J186" i="3"/>
  <c r="J103" i="3" s="1"/>
  <c r="T244" i="3"/>
  <c r="P305" i="3"/>
  <c r="T337" i="3"/>
  <c r="R379" i="3"/>
  <c r="T395" i="3"/>
  <c r="BK449" i="3"/>
  <c r="J449" i="3"/>
  <c r="J113" i="3" s="1"/>
  <c r="P458" i="3"/>
  <c r="P475" i="3"/>
  <c r="P468" i="3"/>
  <c r="P205" i="2"/>
  <c r="P271" i="2"/>
  <c r="P288" i="2"/>
  <c r="R325" i="2"/>
  <c r="R365" i="2"/>
  <c r="P424" i="2"/>
  <c r="BK578" i="2"/>
  <c r="J578" i="2"/>
  <c r="J109" i="2"/>
  <c r="T608" i="2"/>
  <c r="R678" i="2"/>
  <c r="R757" i="2"/>
  <c r="BK896" i="2"/>
  <c r="J896" i="2"/>
  <c r="J117" i="2" s="1"/>
  <c r="R930" i="2"/>
  <c r="R952" i="2"/>
  <c r="R945" i="2" s="1"/>
  <c r="BK156" i="3"/>
  <c r="J156" i="3"/>
  <c r="J99" i="3" s="1"/>
  <c r="T176" i="3"/>
  <c r="BK244" i="3"/>
  <c r="J244" i="3"/>
  <c r="J105" i="3"/>
  <c r="R284" i="3"/>
  <c r="BK354" i="3"/>
  <c r="J354" i="3"/>
  <c r="J109" i="3" s="1"/>
  <c r="T379" i="3"/>
  <c r="T417" i="3"/>
  <c r="T458" i="3"/>
  <c r="R475" i="3"/>
  <c r="R468" i="3"/>
  <c r="R145" i="2"/>
  <c r="R144" i="2"/>
  <c r="T265" i="2"/>
  <c r="R288" i="2"/>
  <c r="R447" i="2"/>
  <c r="R578" i="2"/>
  <c r="P627" i="2"/>
  <c r="BK757" i="2"/>
  <c r="J757" i="2" s="1"/>
  <c r="J114" i="2" s="1"/>
  <c r="R826" i="2"/>
  <c r="P896" i="2"/>
  <c r="P141" i="3"/>
  <c r="P140" i="3" s="1"/>
  <c r="P176" i="3"/>
  <c r="T182" i="3"/>
  <c r="R244" i="3"/>
  <c r="T284" i="3"/>
  <c r="P337" i="3"/>
  <c r="BK395" i="3"/>
  <c r="J395" i="3"/>
  <c r="J111" i="3" s="1"/>
  <c r="P417" i="3"/>
  <c r="R458" i="3"/>
  <c r="T475" i="3"/>
  <c r="T468" i="3" s="1"/>
  <c r="F92" i="3"/>
  <c r="F135" i="3"/>
  <c r="BE177" i="3"/>
  <c r="BE184" i="3"/>
  <c r="BE187" i="3"/>
  <c r="BE191" i="3"/>
  <c r="BE198" i="3"/>
  <c r="BE209" i="3"/>
  <c r="BE210" i="3"/>
  <c r="BE225" i="3"/>
  <c r="BE243" i="3"/>
  <c r="BE248" i="3"/>
  <c r="BE266" i="3"/>
  <c r="BE272" i="3"/>
  <c r="BE273" i="3"/>
  <c r="BE277" i="3"/>
  <c r="BE302" i="3"/>
  <c r="BE315" i="3"/>
  <c r="BE364" i="3"/>
  <c r="BE372" i="3"/>
  <c r="BE387" i="3"/>
  <c r="BE399" i="3"/>
  <c r="BE432" i="3"/>
  <c r="BE446" i="3"/>
  <c r="BE183" i="3"/>
  <c r="BE216" i="3"/>
  <c r="BE232" i="3"/>
  <c r="BE239" i="3"/>
  <c r="BE257" i="3"/>
  <c r="BE269" i="3"/>
  <c r="BE280" i="3"/>
  <c r="BE303" i="3"/>
  <c r="BE338" i="3"/>
  <c r="BE392" i="3"/>
  <c r="BE396" i="3"/>
  <c r="J92" i="3"/>
  <c r="BE149" i="3"/>
  <c r="BE158" i="3"/>
  <c r="BE161" i="3"/>
  <c r="BE173" i="3"/>
  <c r="BE211" i="3"/>
  <c r="BE220" i="3"/>
  <c r="BE224" i="3"/>
  <c r="BE228" i="3"/>
  <c r="BE242" i="3"/>
  <c r="BE263" i="3"/>
  <c r="BE276" i="3"/>
  <c r="BE282" i="3"/>
  <c r="BE300" i="3"/>
  <c r="BE314" i="3"/>
  <c r="BE320" i="3"/>
  <c r="BE351" i="3"/>
  <c r="BE355" i="3"/>
  <c r="J89" i="3"/>
  <c r="J135" i="3"/>
  <c r="BE148" i="3"/>
  <c r="BE165" i="3"/>
  <c r="BE215" i="3"/>
  <c r="BE221" i="3"/>
  <c r="BE231" i="3"/>
  <c r="BE254" i="3"/>
  <c r="BE260" i="3"/>
  <c r="BE279" i="3"/>
  <c r="BE283" i="3"/>
  <c r="BE290" i="3"/>
  <c r="BE336" i="3"/>
  <c r="BE352" i="3"/>
  <c r="BE353" i="3"/>
  <c r="BE376" i="3"/>
  <c r="BE389" i="3"/>
  <c r="BE390" i="3"/>
  <c r="BE391" i="3"/>
  <c r="BE393" i="3"/>
  <c r="BE394" i="3"/>
  <c r="BE436" i="3"/>
  <c r="BE440" i="3"/>
  <c r="BE442" i="3"/>
  <c r="BE450" i="3"/>
  <c r="BE459" i="3"/>
  <c r="BE142" i="3"/>
  <c r="BE155" i="3"/>
  <c r="BE157" i="3"/>
  <c r="BE178" i="3"/>
  <c r="BE229" i="3"/>
  <c r="BE311" i="3"/>
  <c r="BE318" i="3"/>
  <c r="BE347" i="3"/>
  <c r="BE349" i="3"/>
  <c r="BE350" i="3"/>
  <c r="BE373" i="3"/>
  <c r="BE386" i="3"/>
  <c r="BE419" i="3"/>
  <c r="BE423" i="3"/>
  <c r="BE447" i="3"/>
  <c r="BE448" i="3"/>
  <c r="BE456" i="3"/>
  <c r="E85" i="3"/>
  <c r="BE168" i="3"/>
  <c r="BE188" i="3"/>
  <c r="BE189" i="3"/>
  <c r="BE281" i="3"/>
  <c r="BE304" i="3"/>
  <c r="BE306" i="3"/>
  <c r="BE321" i="3"/>
  <c r="BE327" i="3"/>
  <c r="BE335" i="3"/>
  <c r="BE340" i="3"/>
  <c r="BE341" i="3"/>
  <c r="BE348" i="3"/>
  <c r="BE377" i="3"/>
  <c r="BE378" i="3"/>
  <c r="BE380" i="3"/>
  <c r="BE397" i="3"/>
  <c r="BE398" i="3"/>
  <c r="BE409" i="3"/>
  <c r="BE477" i="3"/>
  <c r="BE181" i="3"/>
  <c r="BE202" i="3"/>
  <c r="BE219" i="3"/>
  <c r="BE223" i="3"/>
  <c r="BE235" i="3"/>
  <c r="BE236" i="3"/>
  <c r="BE245" i="3"/>
  <c r="BE328" i="3"/>
  <c r="BE334" i="3"/>
  <c r="BE339" i="3"/>
  <c r="BE366" i="3"/>
  <c r="BE403" i="3"/>
  <c r="BE414" i="3"/>
  <c r="BE415" i="3"/>
  <c r="BE416" i="3"/>
  <c r="BE425" i="3"/>
  <c r="BE430" i="3"/>
  <c r="BE457" i="3"/>
  <c r="BE145" i="3"/>
  <c r="BE179" i="3"/>
  <c r="BE213" i="3"/>
  <c r="BE217" i="3"/>
  <c r="BE251" i="3"/>
  <c r="BE285" i="3"/>
  <c r="BE295" i="3"/>
  <c r="BE319" i="3"/>
  <c r="BE360" i="3"/>
  <c r="BE407" i="3"/>
  <c r="BE418" i="3"/>
  <c r="BE463" i="3"/>
  <c r="BE476" i="3"/>
  <c r="E133" i="2"/>
  <c r="BE146" i="2"/>
  <c r="BE210" i="2"/>
  <c r="BE307" i="2"/>
  <c r="BE316" i="2"/>
  <c r="BE331" i="2"/>
  <c r="BE346" i="2"/>
  <c r="BE349" i="2"/>
  <c r="BE420" i="2"/>
  <c r="BE421" i="2"/>
  <c r="BE435" i="2"/>
  <c r="BE444" i="2"/>
  <c r="BE445" i="2"/>
  <c r="BE576" i="2"/>
  <c r="BE577" i="2"/>
  <c r="BE581" i="2"/>
  <c r="BE609" i="2"/>
  <c r="BE610" i="2"/>
  <c r="BE620" i="2"/>
  <c r="BE628" i="2"/>
  <c r="BE679" i="2"/>
  <c r="BE687" i="2"/>
  <c r="BE713" i="2"/>
  <c r="BE800" i="2"/>
  <c r="BE827" i="2"/>
  <c r="BE846" i="2"/>
  <c r="BE929" i="2"/>
  <c r="BE931" i="2"/>
  <c r="BE936" i="2"/>
  <c r="BE956" i="2"/>
  <c r="BE957" i="2"/>
  <c r="BE958" i="2"/>
  <c r="J91" i="2"/>
  <c r="J140" i="2"/>
  <c r="BE194" i="2"/>
  <c r="BE225" i="2"/>
  <c r="BE238" i="2"/>
  <c r="BE262" i="2"/>
  <c r="BE276" i="2"/>
  <c r="BE318" i="2"/>
  <c r="BE322" i="2"/>
  <c r="BE327" i="2"/>
  <c r="BE330" i="2"/>
  <c r="BE342" i="2"/>
  <c r="BE369" i="2"/>
  <c r="BE410" i="2"/>
  <c r="BE524" i="2"/>
  <c r="BE580" i="2"/>
  <c r="BE621" i="2"/>
  <c r="BE635" i="2"/>
  <c r="BE638" i="2"/>
  <c r="BE675" i="2"/>
  <c r="BE677" i="2"/>
  <c r="BE736" i="2"/>
  <c r="BE740" i="2"/>
  <c r="BE748" i="2"/>
  <c r="BE758" i="2"/>
  <c r="BE790" i="2"/>
  <c r="BE859" i="2"/>
  <c r="BE876" i="2"/>
  <c r="F92" i="2"/>
  <c r="BE149" i="2"/>
  <c r="BE187" i="2"/>
  <c r="BE193" i="2"/>
  <c r="BE244" i="2"/>
  <c r="BE267" i="2"/>
  <c r="BE287" i="2"/>
  <c r="BE289" i="2"/>
  <c r="BE323" i="2"/>
  <c r="BE324" i="2"/>
  <c r="BE343" i="2"/>
  <c r="BE350" i="2"/>
  <c r="BE419" i="2"/>
  <c r="BE446" i="2"/>
  <c r="BE529" i="2"/>
  <c r="BE596" i="2"/>
  <c r="BE597" i="2"/>
  <c r="BE624" i="2"/>
  <c r="BE625" i="2"/>
  <c r="BE626" i="2"/>
  <c r="BE652" i="2"/>
  <c r="BE658" i="2"/>
  <c r="BE668" i="2"/>
  <c r="BE676" i="2"/>
  <c r="BE699" i="2"/>
  <c r="BE715" i="2"/>
  <c r="BE756" i="2"/>
  <c r="BE776" i="2"/>
  <c r="BE828" i="2"/>
  <c r="BE836" i="2"/>
  <c r="BE851" i="2"/>
  <c r="F91" i="2"/>
  <c r="J137" i="2"/>
  <c r="BE204" i="2"/>
  <c r="BE207" i="2"/>
  <c r="BE214" i="2"/>
  <c r="BE241" i="2"/>
  <c r="BE266" i="2"/>
  <c r="BE270" i="2"/>
  <c r="BE375" i="2"/>
  <c r="BE378" i="2"/>
  <c r="BE381" i="2"/>
  <c r="BE409" i="2"/>
  <c r="BE425" i="2"/>
  <c r="BE430" i="2"/>
  <c r="BE525" i="2"/>
  <c r="BE538" i="2"/>
  <c r="BE574" i="2"/>
  <c r="BE611" i="2"/>
  <c r="BE612" i="2"/>
  <c r="BE622" i="2"/>
  <c r="BE645" i="2"/>
  <c r="BE698" i="2"/>
  <c r="BE716" i="2"/>
  <c r="BE755" i="2"/>
  <c r="BE848" i="2"/>
  <c r="BE857" i="2"/>
  <c r="BE281" i="2"/>
  <c r="BE286" i="2"/>
  <c r="BE290" i="2"/>
  <c r="BE363" i="2"/>
  <c r="BE364" i="2"/>
  <c r="BE390" i="2"/>
  <c r="BE399" i="2"/>
  <c r="BE403" i="2"/>
  <c r="BE422" i="2"/>
  <c r="BE423" i="2"/>
  <c r="BE448" i="2"/>
  <c r="BE464" i="2"/>
  <c r="BE465" i="2"/>
  <c r="BE473" i="2"/>
  <c r="BE486" i="2"/>
  <c r="BE511" i="2"/>
  <c r="BE512" i="2"/>
  <c r="BE527" i="2"/>
  <c r="BE547" i="2"/>
  <c r="BE606" i="2"/>
  <c r="BE623" i="2"/>
  <c r="BE731" i="2"/>
  <c r="BE732" i="2"/>
  <c r="BE759" i="2"/>
  <c r="BE810" i="2"/>
  <c r="BE874" i="2"/>
  <c r="BE875" i="2"/>
  <c r="BE897" i="2"/>
  <c r="BE247" i="2"/>
  <c r="BE256" i="2"/>
  <c r="BE272" i="2"/>
  <c r="BE273" i="2"/>
  <c r="BE291" i="2"/>
  <c r="BE293" i="2"/>
  <c r="BE317" i="2"/>
  <c r="BE320" i="2"/>
  <c r="BE384" i="2"/>
  <c r="BE396" i="2"/>
  <c r="BE417" i="2"/>
  <c r="BE458" i="2"/>
  <c r="BE530" i="2"/>
  <c r="BE566" i="2"/>
  <c r="BE642" i="2"/>
  <c r="BE660" i="2"/>
  <c r="BE669" i="2"/>
  <c r="BE760" i="2"/>
  <c r="BE761" i="2"/>
  <c r="BE788" i="2"/>
  <c r="BE822" i="2"/>
  <c r="BE834" i="2"/>
  <c r="BE862" i="2"/>
  <c r="BE888" i="2"/>
  <c r="BE890" i="2"/>
  <c r="BE928" i="2"/>
  <c r="BE178" i="2"/>
  <c r="BE268" i="2"/>
  <c r="BE302" i="2"/>
  <c r="BE328" i="2"/>
  <c r="BE393" i="2"/>
  <c r="BE442" i="2"/>
  <c r="BE456" i="2"/>
  <c r="BE489" i="2"/>
  <c r="BE492" i="2"/>
  <c r="BE493" i="2"/>
  <c r="BE510" i="2"/>
  <c r="BE528" i="2"/>
  <c r="BE546" i="2"/>
  <c r="BE558" i="2"/>
  <c r="BE575" i="2"/>
  <c r="BE579" i="2"/>
  <c r="BE584" i="2"/>
  <c r="BE598" i="2"/>
  <c r="BE607" i="2"/>
  <c r="BE709" i="2"/>
  <c r="BE710" i="2"/>
  <c r="BE712" i="2"/>
  <c r="BE719" i="2"/>
  <c r="BE722" i="2"/>
  <c r="BE734" i="2"/>
  <c r="BE825" i="2"/>
  <c r="BE878" i="2"/>
  <c r="BE889" i="2"/>
  <c r="BE161" i="2"/>
  <c r="BE177" i="2"/>
  <c r="BE206" i="2"/>
  <c r="BE326" i="2"/>
  <c r="BE332" i="2"/>
  <c r="BE345" i="2"/>
  <c r="BE360" i="2"/>
  <c r="BE366" i="2"/>
  <c r="BE416" i="2"/>
  <c r="BE509" i="2"/>
  <c r="BE526" i="2"/>
  <c r="BE557" i="2"/>
  <c r="BE586" i="2"/>
  <c r="BE631" i="2"/>
  <c r="BE690" i="2"/>
  <c r="BE714" i="2"/>
  <c r="BE735" i="2"/>
  <c r="BE737" i="2"/>
  <c r="BE746" i="2"/>
  <c r="BE754" i="2"/>
  <c r="BE762" i="2"/>
  <c r="BE824" i="2"/>
  <c r="BE887" i="2"/>
  <c r="F37" i="2"/>
  <c r="BD95" i="1" s="1"/>
  <c r="J34" i="3"/>
  <c r="AW96" i="1" s="1"/>
  <c r="F37" i="3"/>
  <c r="BD96" i="1" s="1"/>
  <c r="F34" i="2"/>
  <c r="BA95" i="1" s="1"/>
  <c r="F34" i="3"/>
  <c r="BA96" i="1" s="1"/>
  <c r="F36" i="3"/>
  <c r="BC96" i="1" s="1"/>
  <c r="F35" i="3"/>
  <c r="BB96" i="1" s="1"/>
  <c r="F35" i="2"/>
  <c r="BB95" i="1" s="1"/>
  <c r="F36" i="2"/>
  <c r="BC95" i="1" s="1"/>
  <c r="J34" i="2"/>
  <c r="AW95" i="1" s="1"/>
  <c r="J145" i="2" l="1"/>
  <c r="J98" i="2" s="1"/>
  <c r="R274" i="2"/>
  <c r="R143" i="2"/>
  <c r="T185" i="3"/>
  <c r="T274" i="2"/>
  <c r="P144" i="2"/>
  <c r="T144" i="2"/>
  <c r="T143" i="2" s="1"/>
  <c r="R185" i="3"/>
  <c r="T140" i="3"/>
  <c r="T139" i="3"/>
  <c r="P185" i="3"/>
  <c r="P139" i="3"/>
  <c r="AU96" i="1" s="1"/>
  <c r="P274" i="2"/>
  <c r="BK274" i="2"/>
  <c r="J274" i="2" s="1"/>
  <c r="J102" i="2" s="1"/>
  <c r="R139" i="3"/>
  <c r="BK140" i="3"/>
  <c r="BK185" i="3"/>
  <c r="J185" i="3" s="1"/>
  <c r="J102" i="3" s="1"/>
  <c r="J144" i="2"/>
  <c r="J97" i="2"/>
  <c r="BD94" i="1"/>
  <c r="W33" i="1" s="1"/>
  <c r="BC94" i="1"/>
  <c r="W32" i="1" s="1"/>
  <c r="BB94" i="1"/>
  <c r="AX94" i="1" s="1"/>
  <c r="BA94" i="1"/>
  <c r="W30" i="1" s="1"/>
  <c r="I953" i="2" l="1"/>
  <c r="I951" i="2"/>
  <c r="I949" i="2"/>
  <c r="I947" i="2"/>
  <c r="P143" i="2"/>
  <c r="AU95" i="1" s="1"/>
  <c r="AU94" i="1" s="1"/>
  <c r="J140" i="3"/>
  <c r="J97" i="3" s="1"/>
  <c r="I474" i="3" s="1"/>
  <c r="AY94" i="1"/>
  <c r="AW94" i="1"/>
  <c r="AK30" i="1" s="1"/>
  <c r="W31" i="1"/>
  <c r="I470" i="3" l="1"/>
  <c r="BK470" i="3" s="1"/>
  <c r="BK469" i="3" s="1"/>
  <c r="BK951" i="2"/>
  <c r="BK950" i="2" s="1"/>
  <c r="J950" i="2" s="1"/>
  <c r="J122" i="2" s="1"/>
  <c r="J951" i="2"/>
  <c r="BE951" i="2" s="1"/>
  <c r="BK953" i="2"/>
  <c r="BK952" i="2" s="1"/>
  <c r="J952" i="2" s="1"/>
  <c r="J123" i="2" s="1"/>
  <c r="J953" i="2"/>
  <c r="BE953" i="2" s="1"/>
  <c r="BK947" i="2"/>
  <c r="BK946" i="2" s="1"/>
  <c r="J946" i="2" s="1"/>
  <c r="J120" i="2" s="1"/>
  <c r="J947" i="2"/>
  <c r="BE947" i="2" s="1"/>
  <c r="J949" i="2"/>
  <c r="BE949" i="2" s="1"/>
  <c r="BK949" i="2"/>
  <c r="BK948" i="2" s="1"/>
  <c r="J948" i="2" s="1"/>
  <c r="J121" i="2" s="1"/>
  <c r="I472" i="3"/>
  <c r="J472" i="3" s="1"/>
  <c r="BE472" i="3" s="1"/>
  <c r="J474" i="3"/>
  <c r="BE474" i="3" s="1"/>
  <c r="BK474" i="3"/>
  <c r="BK473" i="3" s="1"/>
  <c r="J473" i="3" s="1"/>
  <c r="J118" i="3" s="1"/>
  <c r="BK472" i="3" l="1"/>
  <c r="BK471" i="3" s="1"/>
  <c r="J471" i="3" s="1"/>
  <c r="J117" i="3" s="1"/>
  <c r="J470" i="3"/>
  <c r="BE470" i="3" s="1"/>
  <c r="J33" i="3" s="1"/>
  <c r="AV96" i="1" s="1"/>
  <c r="AT96" i="1" s="1"/>
  <c r="F33" i="2"/>
  <c r="AZ95" i="1" s="1"/>
  <c r="J33" i="2"/>
  <c r="AV95" i="1" s="1"/>
  <c r="AT95" i="1" s="1"/>
  <c r="BK945" i="2"/>
  <c r="J945" i="2" s="1"/>
  <c r="J119" i="2" s="1"/>
  <c r="J469" i="3"/>
  <c r="J116" i="3" s="1"/>
  <c r="BK468" i="3"/>
  <c r="F33" i="3" l="1"/>
  <c r="AZ96" i="1" s="1"/>
  <c r="AZ94" i="1" s="1"/>
  <c r="AV94" i="1" s="1"/>
  <c r="AK29" i="1" s="1"/>
  <c r="BK143" i="2"/>
  <c r="J143" i="2" s="1"/>
  <c r="J30" i="2" s="1"/>
  <c r="J468" i="3"/>
  <c r="J115" i="3" s="1"/>
  <c r="BK139" i="3"/>
  <c r="J139" i="3" s="1"/>
  <c r="W29" i="1" l="1"/>
  <c r="J96" i="2"/>
  <c r="AT94" i="1"/>
  <c r="J96" i="3"/>
  <c r="J30" i="3"/>
  <c r="AG95" i="1"/>
  <c r="J39" i="2"/>
  <c r="AG96" i="1" l="1"/>
  <c r="AN96" i="1" s="1"/>
  <c r="J39" i="3"/>
  <c r="AN95" i="1"/>
  <c r="AG94" i="1"/>
  <c r="AK26" i="1" l="1"/>
  <c r="AK35" i="1" s="1"/>
  <c r="AN94" i="1"/>
</calcChain>
</file>

<file path=xl/sharedStrings.xml><?xml version="1.0" encoding="utf-8"?>
<sst xmlns="http://schemas.openxmlformats.org/spreadsheetml/2006/main" count="12797" uniqueCount="1456">
  <si>
    <t>Export Komplet</t>
  </si>
  <si>
    <t/>
  </si>
  <si>
    <t>2.0</t>
  </si>
  <si>
    <t>ZAMOK</t>
  </si>
  <si>
    <t>False</t>
  </si>
  <si>
    <t>{ffefe526-afc4-4ded-b616-05f1c715c974}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</si>
  <si>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</si>
  <si>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</si>
  <si>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</si>
  <si>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</si>
  <si>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</si>
  <si>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</si>
  <si>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</si>
  <si>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</si>
  <si>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</si>
  <si>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</si>
  <si>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</si>
  <si>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</si>
  <si>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</si>
  <si>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</si>
  <si>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</si>
  <si>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</si>
  <si>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</si>
  <si>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</si>
  <si>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</si>
  <si>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</si>
  <si>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</si>
  <si>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</si>
  <si>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</si>
  <si>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</si>
  <si>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</si>
  <si>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</si>
  <si>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</si>
  <si>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</si>
  <si>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</si>
  <si>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</si>
  <si>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</si>
  <si>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</si>
  <si>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</si>
  <si>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</si>
  <si>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</si>
  <si>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</si>
  <si>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</si>
  <si>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</si>
  <si>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</si>
  <si>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</si>
  <si>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</si>
  <si>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</si>
  <si>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</si>
  <si>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</si>
  <si>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</si>
  <si>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</si>
  <si>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</si>
  <si>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</si>
  <si>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</si>
  <si>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</si>
  <si>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</si>
  <si>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</si>
  <si>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</si>
  <si>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</si>
  <si>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</si>
  <si>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</si>
  <si>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</si>
  <si>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</si>
  <si>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</si>
  <si>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</si>
  <si>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</si>
  <si>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</si>
  <si>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</si>
  <si>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</si>
  <si>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</si>
  <si>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</si>
  <si>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</si>
  <si>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</si>
  <si>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</si>
  <si>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</si>
  <si>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</si>
  <si>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 ZŠ Dědina</t>
  </si>
  <si>
    <t>STA</t>
  </si>
  <si>
    <t>1</t>
  </si>
  <si>
    <t>{0fd62568-66c6-415c-a0af-4aa7304c45b3}</t>
  </si>
  <si>
    <t>2</t>
  </si>
  <si>
    <t>SO 02</t>
  </si>
  <si>
    <t>Stavební úpravy samostatné sociální zařízení PBIS</t>
  </si>
  <si>
    <t>{00c6cbbf-f02f-44fb-98d8-91313a59c393}</t>
  </si>
  <si>
    <t>KRYCÍ LIST SOUPISU PRACÍ</t>
  </si>
  <si>
    <t>Objekt:</t>
  </si>
  <si>
    <t>SO 01 - Stavební úpravy ZŠ Dědina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</si>
  <si>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</si>
  <si>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</si>
  <si>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</si>
  <si>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</si>
  <si>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</si>
  <si>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</si>
  <si>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</si>
  <si>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</si>
  <si>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</si>
  <si>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</si>
  <si>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</si>
  <si>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</si>
  <si>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</si>
  <si>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</si>
  <si>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</si>
  <si>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</si>
  <si>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</si>
  <si>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</si>
  <si>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</si>
  <si>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</si>
  <si>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</si>
  <si>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</si>
  <si>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</si>
  <si>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</si>
  <si>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</si>
  <si>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</si>
  <si>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</si>
  <si>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</si>
  <si>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</si>
  <si>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</si>
  <si>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</si>
  <si>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</si>
  <si>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</si>
  <si>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</si>
  <si>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</si>
  <si>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</si>
  <si>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</si>
  <si>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</si>
  <si>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</si>
  <si>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</si>
  <si>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</si>
  <si>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</si>
  <si>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</si>
  <si>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</si>
  <si>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</si>
  <si>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</si>
  <si>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</si>
  <si>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</si>
  <si>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</si>
  <si>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</si>
  <si>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</si>
  <si>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612321121</t>
  </si>
  <si>
    <t>Vápenocementová omítka hladká jednovrstvá vnitřních stěn nanášená ručně</t>
  </si>
  <si>
    <t>m2</t>
  </si>
  <si>
    <t>4</t>
  </si>
  <si>
    <t>-1000391542</t>
  </si>
  <si>
    <t>VV</t>
  </si>
  <si>
    <t>m.č. 2.17/2.18</t>
  </si>
  <si>
    <t>35,95*2,0</t>
  </si>
  <si>
    <t>612325212</t>
  </si>
  <si>
    <t>Vápenocementová hladká omítka malých ploch přes 0,09 do 0,25 m2 na stěnách</t>
  </si>
  <si>
    <t>kus</t>
  </si>
  <si>
    <t>2035450587</t>
  </si>
  <si>
    <t>m.č. 2.13 začištění niky na vodoměr</t>
  </si>
  <si>
    <t>m.č. 2.14</t>
  </si>
  <si>
    <t>m.č. 2.16</t>
  </si>
  <si>
    <t>1+1</t>
  </si>
  <si>
    <t>m.č. 2.20</t>
  </si>
  <si>
    <t>Součet</t>
  </si>
  <si>
    <t>3</t>
  </si>
  <si>
    <t>619991001</t>
  </si>
  <si>
    <t>Zakrytí podlah fólií přilepenou lepící páskou</t>
  </si>
  <si>
    <t>-348873074</t>
  </si>
  <si>
    <t>m.č. 2.01 chodba</t>
  </si>
  <si>
    <t>51,7</t>
  </si>
  <si>
    <t>m.č. 2.13</t>
  </si>
  <si>
    <t>59,1</t>
  </si>
  <si>
    <t>59,4</t>
  </si>
  <si>
    <t>m.č. 2.15+2.16</t>
  </si>
  <si>
    <t>11,4+37,3</t>
  </si>
  <si>
    <t>m.č. 2.17</t>
  </si>
  <si>
    <t>12,5</t>
  </si>
  <si>
    <t>m.č. 2.18</t>
  </si>
  <si>
    <t>15,1</t>
  </si>
  <si>
    <t>3,5</t>
  </si>
  <si>
    <t>619991011</t>
  </si>
  <si>
    <t>Obalení konstrukcí a prvků fólií přilepenou lepící páskou</t>
  </si>
  <si>
    <t>-1834245100</t>
  </si>
  <si>
    <t>5</t>
  </si>
  <si>
    <t>619995001</t>
  </si>
  <si>
    <t>Začištění omítek kolem oken, dveří, podlah nebo obkladů</t>
  </si>
  <si>
    <t>m</t>
  </si>
  <si>
    <t>1160693182</t>
  </si>
  <si>
    <t>m.č. 2.14 dveře</t>
  </si>
  <si>
    <t>(2,0+1,0+2,0)*2</t>
  </si>
  <si>
    <t>5,0*2</t>
  </si>
  <si>
    <t>5,0*4</t>
  </si>
  <si>
    <t>5,0*3</t>
  </si>
  <si>
    <t>642942111</t>
  </si>
  <si>
    <t>Osazování zárubní nebo rámů dveřních kovových do 2,5 m2 na MC</t>
  </si>
  <si>
    <t>-605424633</t>
  </si>
  <si>
    <t>7</t>
  </si>
  <si>
    <t>M</t>
  </si>
  <si>
    <t>55331487</t>
  </si>
  <si>
    <t>zárubeň jednokřídlá ocelová pro zdění tl stěny 110-150mm rozměru 800/1970, 2100mm</t>
  </si>
  <si>
    <t>8</t>
  </si>
  <si>
    <t>-1051177918</t>
  </si>
  <si>
    <t>642945111</t>
  </si>
  <si>
    <t>Osazování protipožárních nebo protiplynových zárubní dveří jednokřídlových do 2,5 m2</t>
  </si>
  <si>
    <t>-1276784683</t>
  </si>
  <si>
    <t>m.č. 2.01 do 2.12</t>
  </si>
  <si>
    <t>m.č. 2.15</t>
  </si>
  <si>
    <t>9</t>
  </si>
  <si>
    <t>55331568</t>
  </si>
  <si>
    <t>zárubeň jednokřídlá ocelová pro zdění s protipožární úpravou tl stěny 160-200mm rozměru 900/1970, 2100mm</t>
  </si>
  <si>
    <t>602455078</t>
  </si>
  <si>
    <t>Ostatní konstrukce a práce, bourání</t>
  </si>
  <si>
    <t>10</t>
  </si>
  <si>
    <t>949101112</t>
  </si>
  <si>
    <t>Lešení pomocné pro objekty pozemních staveb s lešeňovou podlahou v přes 1,9 do 3,5 m zatížení do 150 kg/m2</t>
  </si>
  <si>
    <t>-286481713</t>
  </si>
  <si>
    <t>11</t>
  </si>
  <si>
    <t>952901111</t>
  </si>
  <si>
    <t>Vyčištění budov bytové a občanské výstavby při výšce podlaží do 4 m</t>
  </si>
  <si>
    <t>1097886473</t>
  </si>
  <si>
    <t>Vyčištění budov nebo objektů před předáním do užívání budov bytové nebo občanské výstavby, světlé výšky podlaží do 4 m</t>
  </si>
  <si>
    <t>250,0</t>
  </si>
  <si>
    <t>952902021</t>
  </si>
  <si>
    <t>Čištění budov zametení hladkých podlah</t>
  </si>
  <si>
    <t>1203770633</t>
  </si>
  <si>
    <t>Čištění budov při provádění oprav a udržovacích prací podlah hladkých zametením</t>
  </si>
  <si>
    <t>chodba a schodiště 1-2.NP - 2 měsíce</t>
  </si>
  <si>
    <t>60*40</t>
  </si>
  <si>
    <t>13</t>
  </si>
  <si>
    <t>953941516</t>
  </si>
  <si>
    <t>Osazování kovových konzol nebo kotev pro záclonové kryty, radiátorové držáky apod.</t>
  </si>
  <si>
    <t>-381509675</t>
  </si>
  <si>
    <t>Osazování drobných kovových předmětů se zalitím maltou cementovou, do vysekaných kapes nebo připravených otvorů konzol nebo kotev, např. pro záclonové</t>
  </si>
  <si>
    <t>m.č. 2.13 garnýže s dvou kolejničkou</t>
  </si>
  <si>
    <t>2*2</t>
  </si>
  <si>
    <t>14</t>
  </si>
  <si>
    <t>61100000</t>
  </si>
  <si>
    <t>garnýž dřevěná z masívu včetně zakončovacích rohů do 4m</t>
  </si>
  <si>
    <t>263734922</t>
  </si>
  <si>
    <t>nástropní dvoukolejnička bílá</t>
  </si>
  <si>
    <t>kotvení do rabirového podhledu - ověřit možnosti</t>
  </si>
  <si>
    <t>9,0</t>
  </si>
  <si>
    <t>2,85</t>
  </si>
  <si>
    <t>6,3+2,4</t>
  </si>
  <si>
    <t>15</t>
  </si>
  <si>
    <t>962031132</t>
  </si>
  <si>
    <t>Bourání příček nebo přizdívek z cihel pálených tl do 100 mm</t>
  </si>
  <si>
    <t>1984976721</t>
  </si>
  <si>
    <t>21,11+9,05+2,6+2,6</t>
  </si>
  <si>
    <t>16</t>
  </si>
  <si>
    <t>962031133</t>
  </si>
  <si>
    <t>Bourání příček nebo přizdívek z cihel pálených tl přes 100 do 150 mm</t>
  </si>
  <si>
    <t>-225765745</t>
  </si>
  <si>
    <t>(3,45+2,10)*3,35</t>
  </si>
  <si>
    <t>17</t>
  </si>
  <si>
    <t>962032230</t>
  </si>
  <si>
    <t>Bourání zdiva z cihel pálených nebo vápenopískových na MV nebo MVC do 1 m3</t>
  </si>
  <si>
    <t>m3</t>
  </si>
  <si>
    <t>30447407</t>
  </si>
  <si>
    <t>m.č. 2.01 - otvor pro dveře do 2.12</t>
  </si>
  <si>
    <t>0,96*2,20*0,200</t>
  </si>
  <si>
    <t>18</t>
  </si>
  <si>
    <t>968072455</t>
  </si>
  <si>
    <t>Vybourání kovových dveřních zárubní pl do 2 m2</t>
  </si>
  <si>
    <t>-2114465073</t>
  </si>
  <si>
    <t>2,1*0,95</t>
  </si>
  <si>
    <t>2,1*0,95*1</t>
  </si>
  <si>
    <t>2,1*0,85*4</t>
  </si>
  <si>
    <t>2,1*0,65*3</t>
  </si>
  <si>
    <t>19</t>
  </si>
  <si>
    <t>971033341</t>
  </si>
  <si>
    <t>Vybourání otvorů ve zdivu cihelném pl do 0,09 m2 na MVC nebo MV tl do 300 mm</t>
  </si>
  <si>
    <t>-493333094</t>
  </si>
  <si>
    <t>m.č. 2.13 nika pro vodoměr</t>
  </si>
  <si>
    <t>20</t>
  </si>
  <si>
    <t>971033361</t>
  </si>
  <si>
    <t>Vybourání otvorů ve zdivu cihelném pl do 0,09 m2 na MVC nebo MV tl do 600 mm</t>
  </si>
  <si>
    <t>1194630848</t>
  </si>
  <si>
    <t>pro VZT</t>
  </si>
  <si>
    <t>1+2</t>
  </si>
  <si>
    <t>997</t>
  </si>
  <si>
    <t>Přesun sutě</t>
  </si>
  <si>
    <t>997013154</t>
  </si>
  <si>
    <t>Vnitrostaveništní doprava suti a vybouraných hmot pro budovy v přes 12 do 15 m s omezením mechanizace</t>
  </si>
  <si>
    <t>t</t>
  </si>
  <si>
    <t>-1446445389</t>
  </si>
  <si>
    <t>22</t>
  </si>
  <si>
    <t>997013501</t>
  </si>
  <si>
    <t>Odvoz suti a vybouraných hmot na skládku nebo meziskládku do 1 km se složením</t>
  </si>
  <si>
    <t>-794719087</t>
  </si>
  <si>
    <t>23</t>
  </si>
  <si>
    <t>997013509</t>
  </si>
  <si>
    <t>Příplatek k odvozu suti a vybouraných hmot na skládku ZKD 1 km přes 1 km</t>
  </si>
  <si>
    <t>-514975342</t>
  </si>
  <si>
    <t>23,288*9 'Přepočtené koeficientem množství</t>
  </si>
  <si>
    <t>24</t>
  </si>
  <si>
    <t>997013631</t>
  </si>
  <si>
    <t>Poplatek za uložení na skládce (skládkovné) stavebního odpadu směsného kód odpadu 17 09 04</t>
  </si>
  <si>
    <t>1370741097</t>
  </si>
  <si>
    <t>998</t>
  </si>
  <si>
    <t>Přesun hmot</t>
  </si>
  <si>
    <t>25</t>
  </si>
  <si>
    <t>998011009</t>
  </si>
  <si>
    <t>Přesun hmot pro budovy zděné s omezením mechanizace pro budovy v přes 6 do 12 m</t>
  </si>
  <si>
    <t>898931450</t>
  </si>
  <si>
    <t>26</t>
  </si>
  <si>
    <t>998011014</t>
  </si>
  <si>
    <t>Příplatek k přesunu hmot pro budovy zděné za zvětšený přesun do 500 m</t>
  </si>
  <si>
    <t>65677543</t>
  </si>
  <si>
    <t>PSV</t>
  </si>
  <si>
    <t>Práce a dodávky PSV</t>
  </si>
  <si>
    <t>714</t>
  </si>
  <si>
    <t>Akustická a protiotřesová opatření</t>
  </si>
  <si>
    <t>27</t>
  </si>
  <si>
    <t>71411R001</t>
  </si>
  <si>
    <t>Montáž a dodání akustických obkladů stěn z desek, rošt jednovrstvých, vč. panel zkosení pod stropem</t>
  </si>
  <si>
    <t>1810708057</t>
  </si>
  <si>
    <t>Montáž akustických obkladů z desek nstalovaný na vyrovnávací rošt s mezerou cca 100 mm, instalace dle doporučení výrobce, materiál smrk, profil Marili</t>
  </si>
  <si>
    <t>Součástí obkladu je pod stropem zkosení ve výšce cca 350 mm, detail bude upřesněn v rámci dozoru s dodavatelem.</t>
  </si>
  <si>
    <t xml:space="preserve">m.č. 2,14 </t>
  </si>
  <si>
    <t>14*3,0*0,625</t>
  </si>
  <si>
    <t>28</t>
  </si>
  <si>
    <t>71411R002</t>
  </si>
  <si>
    <t>Montáž a dodání akustického čelního zákrytu topení vel. 700/2200 mm, vč. laťování</t>
  </si>
  <si>
    <t>1756220895</t>
  </si>
  <si>
    <t>výroba na míru s využitím stejného materiálu jako akust.obklad stěn. Zákryty jsou bez vložení izolace, kotvení shodné s učebnou 3.15. Její úprava příp</t>
  </si>
  <si>
    <t>Povrch tvrdý vosk olej.</t>
  </si>
  <si>
    <t>29</t>
  </si>
  <si>
    <t>998714122</t>
  </si>
  <si>
    <t>Přesun hmot tonážní pro akustická a protiotřesová opatření ruční v objektech v do 12 m</t>
  </si>
  <si>
    <t>-971490245</t>
  </si>
  <si>
    <t>30</t>
  </si>
  <si>
    <t>998714192</t>
  </si>
  <si>
    <t>Příplatek k přesunu hmot tonážnímu pro akustická a protiotřesová opatření za zvětšený přesun do 100 m</t>
  </si>
  <si>
    <t>1147175946</t>
  </si>
  <si>
    <t>721</t>
  </si>
  <si>
    <t>Zdravotechnika - vnitřní kanalizace</t>
  </si>
  <si>
    <t>31</t>
  </si>
  <si>
    <t>72101</t>
  </si>
  <si>
    <t>Demontáž stávajících rozvodů</t>
  </si>
  <si>
    <t>kompl.</t>
  </si>
  <si>
    <t>1182519522</t>
  </si>
  <si>
    <t>32</t>
  </si>
  <si>
    <t>721170972</t>
  </si>
  <si>
    <t>Potrubí z PVC krácení trub DN 50</t>
  </si>
  <si>
    <t>1919653940</t>
  </si>
  <si>
    <t>33</t>
  </si>
  <si>
    <t>721171905</t>
  </si>
  <si>
    <t>Potrubí z PP vsazení odbočky do hrdla DN 110</t>
  </si>
  <si>
    <t>360302961</t>
  </si>
  <si>
    <t>34</t>
  </si>
  <si>
    <t>721173722</t>
  </si>
  <si>
    <t>Potrubí kanalizační z PE připojovací DN 40</t>
  </si>
  <si>
    <t>1259689407</t>
  </si>
  <si>
    <t>umyvadla</t>
  </si>
  <si>
    <t>2,0</t>
  </si>
  <si>
    <t>4,0</t>
  </si>
  <si>
    <t>3,0</t>
  </si>
  <si>
    <t>35</t>
  </si>
  <si>
    <t>721174043</t>
  </si>
  <si>
    <t>Potrubí kanalizační z PP připojovací DN 50</t>
  </si>
  <si>
    <t>1658750626</t>
  </si>
  <si>
    <t>výlevka</t>
  </si>
  <si>
    <t>36</t>
  </si>
  <si>
    <t>721174045</t>
  </si>
  <si>
    <t>Potrubí kanalizační z PP připojovací DN 110</t>
  </si>
  <si>
    <t>-1639914151</t>
  </si>
  <si>
    <t>WC + pisoár</t>
  </si>
  <si>
    <t>5,5</t>
  </si>
  <si>
    <t>6,5</t>
  </si>
  <si>
    <t>37</t>
  </si>
  <si>
    <t>721194104</t>
  </si>
  <si>
    <t>Vyvedení a upevnění odpadních výpustek DN 40</t>
  </si>
  <si>
    <t>1806246926</t>
  </si>
  <si>
    <t>38</t>
  </si>
  <si>
    <t>721194105</t>
  </si>
  <si>
    <t>Vyvedení a upevnění odpadních výpustek DN 50</t>
  </si>
  <si>
    <t>1983826828</t>
  </si>
  <si>
    <t>39</t>
  </si>
  <si>
    <t>721194109</t>
  </si>
  <si>
    <t>Vyvedení a upevnění odpadních výpustek DN 110</t>
  </si>
  <si>
    <t>365228844</t>
  </si>
  <si>
    <t>40</t>
  </si>
  <si>
    <t>721290111</t>
  </si>
  <si>
    <t>Zkouška těsnosti potrubí kanalizace vodou DN do 125</t>
  </si>
  <si>
    <t>1584202296</t>
  </si>
  <si>
    <t>9+2+16</t>
  </si>
  <si>
    <t>41</t>
  </si>
  <si>
    <t>721910912</t>
  </si>
  <si>
    <t>Pročištění odpadů svislých v jednom podlaží DN do 200</t>
  </si>
  <si>
    <t>-535097954</t>
  </si>
  <si>
    <t>42</t>
  </si>
  <si>
    <t>998721122</t>
  </si>
  <si>
    <t>Přesun hmot tonážní pro vnitřní kanalizaci ruční v objektech v přes 6 do 12 m</t>
  </si>
  <si>
    <t>-437177513</t>
  </si>
  <si>
    <t>43</t>
  </si>
  <si>
    <t>998721192</t>
  </si>
  <si>
    <t>Příplatek k přesunu hmot tonážnímu pro vnitřní kanalizaci za zvětšený přesun do 100 m</t>
  </si>
  <si>
    <t>-611062779</t>
  </si>
  <si>
    <t>722</t>
  </si>
  <si>
    <t>Zdravotechnika - vnitřní vodovod</t>
  </si>
  <si>
    <t>44</t>
  </si>
  <si>
    <t>72201</t>
  </si>
  <si>
    <t>-86400559</t>
  </si>
  <si>
    <t>45</t>
  </si>
  <si>
    <t>722171913</t>
  </si>
  <si>
    <t>Potrubí plastové odříznutí trubky D přes 20 do 25 mm</t>
  </si>
  <si>
    <t>2057842666</t>
  </si>
  <si>
    <t>46</t>
  </si>
  <si>
    <t>722174003</t>
  </si>
  <si>
    <t>Potrubí vodovodní plastové PPR svar polyfúze PN 16 D 25x3,5 mm</t>
  </si>
  <si>
    <t>-1901255025</t>
  </si>
  <si>
    <t>47</t>
  </si>
  <si>
    <t>722179192</t>
  </si>
  <si>
    <t>Příplatek k rozvodu vody z plastů za potrubí do D 32 mm do 15 svarů</t>
  </si>
  <si>
    <t>soubor</t>
  </si>
  <si>
    <t>-1078788545</t>
  </si>
  <si>
    <t>48</t>
  </si>
  <si>
    <t>722181222</t>
  </si>
  <si>
    <t>Ochrana vodovodního potrubí přilepenými termoizolačními trubicemi z PE tl přes 6 do 9 mm DN přes 22 do 45 mm</t>
  </si>
  <si>
    <t>-684105283</t>
  </si>
  <si>
    <t>49</t>
  </si>
  <si>
    <t>722190402</t>
  </si>
  <si>
    <t>Vyvedení a upevnění výpustku DN přes 25 do 50</t>
  </si>
  <si>
    <t>-263362416</t>
  </si>
  <si>
    <t>mč. 2.16</t>
  </si>
  <si>
    <t>50</t>
  </si>
  <si>
    <t>722190901</t>
  </si>
  <si>
    <t>Uzavření nebo otevření vodovodního potrubí při opravách</t>
  </si>
  <si>
    <t>686616101</t>
  </si>
  <si>
    <t>51</t>
  </si>
  <si>
    <t>722220151</t>
  </si>
  <si>
    <t>Nástěnka závitová plastová PPR PN 20 DN 16 x G 1/2"</t>
  </si>
  <si>
    <t>-724050925</t>
  </si>
  <si>
    <t>8+6+4+3+1+1+2+2+1</t>
  </si>
  <si>
    <t>52</t>
  </si>
  <si>
    <t>722232012</t>
  </si>
  <si>
    <t>Kohout kulový podomítkový G 3/4" PN 16 do 120°C vnitřní závit</t>
  </si>
  <si>
    <t>-1428119011</t>
  </si>
  <si>
    <t>53</t>
  </si>
  <si>
    <t>722239101</t>
  </si>
  <si>
    <t>Montáž armatur vodovodních se dvěma závity G 1/2"</t>
  </si>
  <si>
    <t>-1472458811</t>
  </si>
  <si>
    <t>hadice k WC</t>
  </si>
  <si>
    <t>4+4</t>
  </si>
  <si>
    <t>54</t>
  </si>
  <si>
    <t>55190006</t>
  </si>
  <si>
    <t xml:space="preserve">hadice flexibilní sanitární </t>
  </si>
  <si>
    <t>1413975983</t>
  </si>
  <si>
    <t>55</t>
  </si>
  <si>
    <t>722270103</t>
  </si>
  <si>
    <t>Sestava vodoměrová závitová G 5/4"</t>
  </si>
  <si>
    <t>-2024147087</t>
  </si>
  <si>
    <t>56</t>
  </si>
  <si>
    <t>722290226</t>
  </si>
  <si>
    <t>Zkouška těsnosti vodovodního potrubí závitového DN do 50</t>
  </si>
  <si>
    <t>-2062554459</t>
  </si>
  <si>
    <t>Zkoušky, proplach a desinfekce vodovodního potrubí zkoušky těsnosti vodovodního potrubí závitového do DN 50</t>
  </si>
  <si>
    <t>28,0</t>
  </si>
  <si>
    <t>57</t>
  </si>
  <si>
    <t>998722122</t>
  </si>
  <si>
    <t>Přesun hmot tonážní pro vnitřní vodovod ruční v objektech v přes 6 do 12 m</t>
  </si>
  <si>
    <t>314241515</t>
  </si>
  <si>
    <t>58</t>
  </si>
  <si>
    <t>998722192</t>
  </si>
  <si>
    <t>Příplatek k přesunu hmot tonážnímu pro vnitřní vodovod za zvětšený přesun do 100 m</t>
  </si>
  <si>
    <t>608634636</t>
  </si>
  <si>
    <t>725</t>
  </si>
  <si>
    <t>Zdravotechnika - zařizovací předměty</t>
  </si>
  <si>
    <t>59</t>
  </si>
  <si>
    <t>725110814</t>
  </si>
  <si>
    <t>Demontáž klozetu Kombi</t>
  </si>
  <si>
    <t>-1647236682</t>
  </si>
  <si>
    <t>60</t>
  </si>
  <si>
    <t>725112022</t>
  </si>
  <si>
    <t>Klozet keramický závěsný na nosné stěny s hlubokým splachováním odpad vodorovný, sedátko, souprava pro tlumení hluku</t>
  </si>
  <si>
    <t>-420927203</t>
  </si>
  <si>
    <t>61</t>
  </si>
  <si>
    <t>725121511</t>
  </si>
  <si>
    <t>Pisoárový záchodek keramický s splachovací nádrží s odsáváním a s vodorovným přívodem vody</t>
  </si>
  <si>
    <t>1815862469</t>
  </si>
  <si>
    <t>62</t>
  </si>
  <si>
    <t>725122813</t>
  </si>
  <si>
    <t>Demontáž pisoárových stání s nádrží a jedním záchodkem</t>
  </si>
  <si>
    <t>-1942375409</t>
  </si>
  <si>
    <t>63</t>
  </si>
  <si>
    <t>725210821</t>
  </si>
  <si>
    <t>Demontáž umyvadel bez výtokových armatur</t>
  </si>
  <si>
    <t>1621438780</t>
  </si>
  <si>
    <t>64</t>
  </si>
  <si>
    <t>725211616</t>
  </si>
  <si>
    <t>Umyvadlo keramické bílé šířky 550 mm s krytem na sifon připevněné na stěnu šrouby</t>
  </si>
  <si>
    <t>847093363</t>
  </si>
  <si>
    <t>m.č. 2.01 pítko</t>
  </si>
  <si>
    <t>65</t>
  </si>
  <si>
    <t>725211701</t>
  </si>
  <si>
    <t>Umývátko keramické bílé stěnové šířky 400 mm připevněné na stěnu šrouby</t>
  </si>
  <si>
    <t>636798947</t>
  </si>
  <si>
    <t>66</t>
  </si>
  <si>
    <t>725330820</t>
  </si>
  <si>
    <t xml:space="preserve">Demontáž výlevka </t>
  </si>
  <si>
    <t>1711960857</t>
  </si>
  <si>
    <t>67</t>
  </si>
  <si>
    <t>725331111</t>
  </si>
  <si>
    <t>Výlevka bez výtokových armatur keramická se sklopnou plastovou mřížkou 500 mm</t>
  </si>
  <si>
    <t>-1313663392</t>
  </si>
  <si>
    <t>68</t>
  </si>
  <si>
    <t>725820801</t>
  </si>
  <si>
    <t>Demontáž baterie nástěnné do G 3 / 4</t>
  </si>
  <si>
    <t>883512954</t>
  </si>
  <si>
    <t>69</t>
  </si>
  <si>
    <t>725829121</t>
  </si>
  <si>
    <t>Montáž baterie umyvadlové nástěnné pákové a klasické ostatní typ</t>
  </si>
  <si>
    <t>2101414819</t>
  </si>
  <si>
    <t>m.č. 2.01 osazena vysoko aby se vešla varná konvice</t>
  </si>
  <si>
    <t>70</t>
  </si>
  <si>
    <t>55145611</t>
  </si>
  <si>
    <t xml:space="preserve">baterie umyvadlová nástěnná páková s otočným ramínkem s prodlouženou pákou 150mm chrom </t>
  </si>
  <si>
    <t>81051754</t>
  </si>
  <si>
    <t>71</t>
  </si>
  <si>
    <t>725829131</t>
  </si>
  <si>
    <t>Montáž baterie umyvadlové stojánkové G 1/2" ostatní typ</t>
  </si>
  <si>
    <t>1010056082</t>
  </si>
  <si>
    <t>72</t>
  </si>
  <si>
    <t>55145686</t>
  </si>
  <si>
    <t>baterie umyvadlová stojánková páková</t>
  </si>
  <si>
    <t>-923563385</t>
  </si>
  <si>
    <t>73</t>
  </si>
  <si>
    <t>725860811</t>
  </si>
  <si>
    <t>Demontáž uzávěrů zápachu jednoduchých</t>
  </si>
  <si>
    <t>-747224404</t>
  </si>
  <si>
    <t>74</t>
  </si>
  <si>
    <t>725861101</t>
  </si>
  <si>
    <t>Zápachová uzávěrka pro umyvadla DN 32</t>
  </si>
  <si>
    <t>-634707254</t>
  </si>
  <si>
    <t>75</t>
  </si>
  <si>
    <t>725865411</t>
  </si>
  <si>
    <t>Zápachová uzávěrka pisoárová DN 32/40</t>
  </si>
  <si>
    <t>1353681969</t>
  </si>
  <si>
    <t>76</t>
  </si>
  <si>
    <t>725865501</t>
  </si>
  <si>
    <t>Odpadní souprava DN 40/50 se zápachovou uzávěrkou</t>
  </si>
  <si>
    <t>-1573187296</t>
  </si>
  <si>
    <t>77</t>
  </si>
  <si>
    <t>998725122</t>
  </si>
  <si>
    <t>Přesun hmot tonážní pro zařizovací předměty ruční v objektech v přes 6 do 12 m</t>
  </si>
  <si>
    <t>653218140</t>
  </si>
  <si>
    <t>78</t>
  </si>
  <si>
    <t>998725192</t>
  </si>
  <si>
    <t>Příplatek k přesunu hmot tonážnímu pro zařizovací předměty za zvětšený přesun do 100 m</t>
  </si>
  <si>
    <t>311646143</t>
  </si>
  <si>
    <t>726</t>
  </si>
  <si>
    <t>Zdravotechnika - předstěnové instalace</t>
  </si>
  <si>
    <t>79</t>
  </si>
  <si>
    <t>726131001</t>
  </si>
  <si>
    <t>Instalační předstěna pro umyvadlo do v 1120 mm se stojánkovou baterií do lehkých stěn s kovovou kcí</t>
  </si>
  <si>
    <t>-1870894049</t>
  </si>
  <si>
    <t>Předstěnové instalační systémy do lehkých stěn s kovovou konstrukcí pro umyvadla stavební výšky do 1120 mm se stojánkovou baterií</t>
  </si>
  <si>
    <t>80</t>
  </si>
  <si>
    <t>726131021</t>
  </si>
  <si>
    <t>Instalační předstěna pro pisoár v 1300 mm do lehkých stěn s kovovou kcí</t>
  </si>
  <si>
    <t>722653843</t>
  </si>
  <si>
    <t>Předstěnové instalační systémy do lehkých stěn s kovovou konstrukcí pro pisoáry stavební výška 1300 mm</t>
  </si>
  <si>
    <t>81</t>
  </si>
  <si>
    <t>726131041</t>
  </si>
  <si>
    <t>Instalační předstěna pro klozet závěsný v 1120 mm s ovládáním zepředu do lehkých stěn s kovovou kcí</t>
  </si>
  <si>
    <t>-1358153484</t>
  </si>
  <si>
    <t>Předstěnové instalační systémy do lehkých stěn s kovovou konstrukcí pro závěsné klozety ovládání zepředu, stavební výšky 1120 mm</t>
  </si>
  <si>
    <t>82</t>
  </si>
  <si>
    <t>726191001</t>
  </si>
  <si>
    <t>Zvukoizolační souprava pro klozet a bidet</t>
  </si>
  <si>
    <t>-2032261564</t>
  </si>
  <si>
    <t>83</t>
  </si>
  <si>
    <t>726191002</t>
  </si>
  <si>
    <t>Souprava pro předstěnovou montáž</t>
  </si>
  <si>
    <t>-176970987</t>
  </si>
  <si>
    <t>84</t>
  </si>
  <si>
    <t>998726132</t>
  </si>
  <si>
    <t>Přesun hmot tonážní pro instalační prefabrikáty ruční v objektech v přes 6 do 12 m</t>
  </si>
  <si>
    <t>1427303852</t>
  </si>
  <si>
    <t>85</t>
  </si>
  <si>
    <t>998726192</t>
  </si>
  <si>
    <t>Příplatek k přesunu hmot tonážní 726 za zvětšený přesun do 100 m</t>
  </si>
  <si>
    <t>1892568893</t>
  </si>
  <si>
    <t>741</t>
  </si>
  <si>
    <t>Elektroinstalace - silnoproud</t>
  </si>
  <si>
    <t>86</t>
  </si>
  <si>
    <t>741110511</t>
  </si>
  <si>
    <t>Montáž lišta a kanálek vkládací šířky do 60 mm s víčkem</t>
  </si>
  <si>
    <t>953205344</t>
  </si>
  <si>
    <t>2*3,5</t>
  </si>
  <si>
    <t>3,5+7,0+3,5+7,0</t>
  </si>
  <si>
    <t>3,5+7,0+7,0+3,5</t>
  </si>
  <si>
    <t>87</t>
  </si>
  <si>
    <t>34571012</t>
  </si>
  <si>
    <t>lišta elektroinstalační vkládací 40x15mm</t>
  </si>
  <si>
    <t>933451271</t>
  </si>
  <si>
    <t>49*1,05 'Přepočtené koeficientem množství</t>
  </si>
  <si>
    <t>88</t>
  </si>
  <si>
    <t>741110514</t>
  </si>
  <si>
    <t>Montáž lišta a kanálek vkládací šířky přes 180 do 250 mm s víčkem</t>
  </si>
  <si>
    <t>-1544716789</t>
  </si>
  <si>
    <t>7,0</t>
  </si>
  <si>
    <t>89</t>
  </si>
  <si>
    <t>34571002R</t>
  </si>
  <si>
    <t>lišta elektroinstalační vkládací 20x250 mm, bílá, délky 2 m</t>
  </si>
  <si>
    <t>-1834000192</t>
  </si>
  <si>
    <t>90</t>
  </si>
  <si>
    <t>741112801</t>
  </si>
  <si>
    <t xml:space="preserve">Demontáž elektroinstalačních lišt nástěnných </t>
  </si>
  <si>
    <t>-1416150824</t>
  </si>
  <si>
    <t>m.č. 2.14 po projektoru</t>
  </si>
  <si>
    <t>4,0+2,0+2,0+2,0</t>
  </si>
  <si>
    <t>m.č 2.13</t>
  </si>
  <si>
    <t>10,0</t>
  </si>
  <si>
    <t>91</t>
  </si>
  <si>
    <t>741122005</t>
  </si>
  <si>
    <t>Montáž kabel Cu bez ukončení uložený pod omítku plný plochý 3x1 až 2,5 mm2 (např. CYKYLo)</t>
  </si>
  <si>
    <t>201415722</t>
  </si>
  <si>
    <t>zásuvky</t>
  </si>
  <si>
    <t>80,0</t>
  </si>
  <si>
    <t>vypínače</t>
  </si>
  <si>
    <t>(3+2+4+3+2,5+3+4*1,5+2)*2</t>
  </si>
  <si>
    <t>(2+2,2+1)*2</t>
  </si>
  <si>
    <t>(2,0+3,0)*2</t>
  </si>
  <si>
    <t>(6,0+6,0+5,0+5,5+3,0)*2</t>
  </si>
  <si>
    <t>92</t>
  </si>
  <si>
    <t>34109513</t>
  </si>
  <si>
    <t>kabel instalační plochý jádro Cu plné izolace PVC plášť PVC 450/750V (CYKYLo) 3x1,5mm2</t>
  </si>
  <si>
    <t>1442705119</t>
  </si>
  <si>
    <t>51+10,4+10+51</t>
  </si>
  <si>
    <t>122,4*1,15 'Přepočtené koeficientem množství</t>
  </si>
  <si>
    <t>93</t>
  </si>
  <si>
    <t>34109517</t>
  </si>
  <si>
    <t>kabel instalační plochý jádro Cu plné izolace PVC plášť PVC 450/750V (CYKYLo) 3x2,5mm2</t>
  </si>
  <si>
    <t>159287982</t>
  </si>
  <si>
    <t>80*1,15 'Přepočtené koeficientem množství</t>
  </si>
  <si>
    <t>94</t>
  </si>
  <si>
    <t>741130001</t>
  </si>
  <si>
    <t>Ukončení vodič izolovaný do 2,5mm2 v rozváděči nebo na přístroji</t>
  </si>
  <si>
    <t>961588850</t>
  </si>
  <si>
    <t>95</t>
  </si>
  <si>
    <t>741310201</t>
  </si>
  <si>
    <t>Montáž spínač (polo)zapuštěný šroubové připojení 1-jednopólový se zapojením vodičů</t>
  </si>
  <si>
    <t>-1172003498</t>
  </si>
  <si>
    <t>m.č. 2.01 doplnění vypínačů k dveřím</t>
  </si>
  <si>
    <t>3+2</t>
  </si>
  <si>
    <t>96</t>
  </si>
  <si>
    <t>34539049</t>
  </si>
  <si>
    <t>kryt spínače jednoduchý</t>
  </si>
  <si>
    <t>2147399592</t>
  </si>
  <si>
    <t>97</t>
  </si>
  <si>
    <t>34539059</t>
  </si>
  <si>
    <t>rámeček jednonásobný</t>
  </si>
  <si>
    <t>-1833775763</t>
  </si>
  <si>
    <t>98</t>
  </si>
  <si>
    <t>34571450</t>
  </si>
  <si>
    <t>krabice pod omítku PVC přístrojová kruhová D 70mm</t>
  </si>
  <si>
    <t>1166771776</t>
  </si>
  <si>
    <t>99</t>
  </si>
  <si>
    <t>741313003</t>
  </si>
  <si>
    <t>Montáž zásuvka (polo)zapuštěná bezšroubové připojení 2x(2P+PE) dvojnásobná se zapojením vodičů</t>
  </si>
  <si>
    <t>429287604</t>
  </si>
  <si>
    <t>2*4</t>
  </si>
  <si>
    <t>m.č. 2.01a</t>
  </si>
  <si>
    <t>4+2</t>
  </si>
  <si>
    <t>100</t>
  </si>
  <si>
    <t>-810546537</t>
  </si>
  <si>
    <t>101</t>
  </si>
  <si>
    <t>34539060</t>
  </si>
  <si>
    <t>rámeček dvojnásobný</t>
  </si>
  <si>
    <t>206198141</t>
  </si>
  <si>
    <t>102</t>
  </si>
  <si>
    <t>34539062</t>
  </si>
  <si>
    <t>rámeček čtyřnásobný</t>
  </si>
  <si>
    <t>-1261515295</t>
  </si>
  <si>
    <t>103</t>
  </si>
  <si>
    <t>34539063</t>
  </si>
  <si>
    <t>rámeček pětinásobný</t>
  </si>
  <si>
    <t>1113610347</t>
  </si>
  <si>
    <t>104</t>
  </si>
  <si>
    <t>ABB.5513AC02357B</t>
  </si>
  <si>
    <t>Zásuvka dvojnásobná s ochr. kolíky, s clonkami, s natočenou dutinou Tango®</t>
  </si>
  <si>
    <t>854072212</t>
  </si>
  <si>
    <t>105</t>
  </si>
  <si>
    <t>34571452</t>
  </si>
  <si>
    <t>krabice pod omítku PVC přístrojová kruhová D 70mm dvojnásobná</t>
  </si>
  <si>
    <t>762556903</t>
  </si>
  <si>
    <t>106</t>
  </si>
  <si>
    <t>741315823</t>
  </si>
  <si>
    <t>Demontáž zásuvek domovních normální prostředí do 16A zapuštěných šroubových bez zachování funkčnosti 2P+PE</t>
  </si>
  <si>
    <t>476569380</t>
  </si>
  <si>
    <t>m.č. 2.13 po projektoru</t>
  </si>
  <si>
    <t>2+1+1</t>
  </si>
  <si>
    <t>2+1</t>
  </si>
  <si>
    <t>107</t>
  </si>
  <si>
    <t>741370034</t>
  </si>
  <si>
    <t>Montáž svítidlo žárovkové bytové nástěnné přisazené 2 zdroje nouzové</t>
  </si>
  <si>
    <t>347959324</t>
  </si>
  <si>
    <t>108</t>
  </si>
  <si>
    <t>1000084273R</t>
  </si>
  <si>
    <t>Nouzové - Žárovkové přisazené svítidlo</t>
  </si>
  <si>
    <t>1946714100</t>
  </si>
  <si>
    <t>109</t>
  </si>
  <si>
    <t>741371004</t>
  </si>
  <si>
    <t>Montáž svítidlo zářivkové bytové stropní přisazené 2 zdroje s krytem</t>
  </si>
  <si>
    <t>912654642</t>
  </si>
  <si>
    <t>110</t>
  </si>
  <si>
    <t>34814453</t>
  </si>
  <si>
    <t>svítidlo zářivkové stropní, mřížka parabolická, elektronický předřadník, 2x36W</t>
  </si>
  <si>
    <t>274733423</t>
  </si>
  <si>
    <t>111</t>
  </si>
  <si>
    <t>7413720R</t>
  </si>
  <si>
    <t>Montáž a dodávka pohybového čidla stropní včetně elektroinstalace</t>
  </si>
  <si>
    <t>2011716755</t>
  </si>
  <si>
    <t>112</t>
  </si>
  <si>
    <t>741372061</t>
  </si>
  <si>
    <t>Montáž svítidlo LED interiérové přisazené stropní hranaté nebo kruhové do 0,09 m2 se zapojením vodičů</t>
  </si>
  <si>
    <t>410582110</t>
  </si>
  <si>
    <t>113</t>
  </si>
  <si>
    <t>34825001</t>
  </si>
  <si>
    <t>svítidlo interiérové stropní přisazené kruhové D 200-300mm 1300-2000lm</t>
  </si>
  <si>
    <t>489276094</t>
  </si>
  <si>
    <t>114</t>
  </si>
  <si>
    <t>741810001.1</t>
  </si>
  <si>
    <t>Celková prohlídka elektrického rozvodu a zařízení do 100 000,- Kč</t>
  </si>
  <si>
    <t>-1706639283</t>
  </si>
  <si>
    <t>115</t>
  </si>
  <si>
    <t>998741122</t>
  </si>
  <si>
    <t>Přesun hmot tonážní pro silnoproud ruční v objektech v přes 6 do 12 m</t>
  </si>
  <si>
    <t>-1133543300</t>
  </si>
  <si>
    <t>116</t>
  </si>
  <si>
    <t>998741192</t>
  </si>
  <si>
    <t>Příplatek k přesunu hmot tonážnímu pro silnoproud za zvětšený přesun do 100 m</t>
  </si>
  <si>
    <t>1544881138</t>
  </si>
  <si>
    <t>742</t>
  </si>
  <si>
    <t>Elektroinstalace - slaboproud</t>
  </si>
  <si>
    <t>117</t>
  </si>
  <si>
    <t>742110506</t>
  </si>
  <si>
    <t>Montáž krabic pro slaboproud zapuštěných plastových odbočných univerzálních s víčkem</t>
  </si>
  <si>
    <t>946328681</t>
  </si>
  <si>
    <t>118</t>
  </si>
  <si>
    <t>34571457</t>
  </si>
  <si>
    <t>krabice pod omítku PVC odbočná kruhová D 70mm s víčkem</t>
  </si>
  <si>
    <t>-36145790</t>
  </si>
  <si>
    <t>119</t>
  </si>
  <si>
    <t>742124003</t>
  </si>
  <si>
    <t>Montáž kabelů datových FTP, UTP, STP pro vnitřní rozvody pevně</t>
  </si>
  <si>
    <t>-1653946970</t>
  </si>
  <si>
    <t>m.č. 2.15/2.16</t>
  </si>
  <si>
    <t>120</t>
  </si>
  <si>
    <t>34121269</t>
  </si>
  <si>
    <t>kabel datový celkově stíněný Al fólií jádro Cu plné plášť PVC (F/UTP) kategorie 6</t>
  </si>
  <si>
    <t>-852674594</t>
  </si>
  <si>
    <t>30*1,2 'Přepočtené koeficientem množství</t>
  </si>
  <si>
    <t>121</t>
  </si>
  <si>
    <t>742330044</t>
  </si>
  <si>
    <t>Montáž datové zásuvky 1 až 6 pozic</t>
  </si>
  <si>
    <t>-1583292008</t>
  </si>
  <si>
    <t>2*3</t>
  </si>
  <si>
    <t>1+3</t>
  </si>
  <si>
    <t>122</t>
  </si>
  <si>
    <t>37451183</t>
  </si>
  <si>
    <t>modul zásuvkový 1xRJ45 osazený 22,5x45mm se záclonkou úhlový UTP Cat6</t>
  </si>
  <si>
    <t>1613047813</t>
  </si>
  <si>
    <t>123</t>
  </si>
  <si>
    <t>34539100</t>
  </si>
  <si>
    <t>rámeček datové zásuvky pro 2 moduly 22,5x45mm</t>
  </si>
  <si>
    <t>381932850</t>
  </si>
  <si>
    <t>124</t>
  </si>
  <si>
    <t>742430801</t>
  </si>
  <si>
    <t>Demontáž držáku na projektor s uchycením na strop nebo na stěnu včetně projektoru a reprobeden</t>
  </si>
  <si>
    <t>474465535</t>
  </si>
  <si>
    <t>125</t>
  </si>
  <si>
    <t>998742122</t>
  </si>
  <si>
    <t>Přesun hmot tonážní pro slaboproud ruční v objektech v do 12 m</t>
  </si>
  <si>
    <t>-1759948276</t>
  </si>
  <si>
    <t>126</t>
  </si>
  <si>
    <t>998742192</t>
  </si>
  <si>
    <t>Příplatek k přesunu hmot tonážnímu pro slaboproud za zvětšený přesun do 100 m</t>
  </si>
  <si>
    <t>549890503</t>
  </si>
  <si>
    <t>751</t>
  </si>
  <si>
    <t>Vzduchotechnika</t>
  </si>
  <si>
    <t>127</t>
  </si>
  <si>
    <t>751122052</t>
  </si>
  <si>
    <t>Montáž ventilátoru radiálního D přes 100 do 200 mm</t>
  </si>
  <si>
    <t>-1478351825</t>
  </si>
  <si>
    <t>128</t>
  </si>
  <si>
    <t>54233101</t>
  </si>
  <si>
    <t xml:space="preserve">ventilátor radiální tichý s doběhem </t>
  </si>
  <si>
    <t>623452976</t>
  </si>
  <si>
    <t>129</t>
  </si>
  <si>
    <t>751311R</t>
  </si>
  <si>
    <t>Rozvody pro vyústí VZT DN 125, DN 160, DN 200 - včetně stavebních přípomocí</t>
  </si>
  <si>
    <t>-1372169700</t>
  </si>
  <si>
    <t>130</t>
  </si>
  <si>
    <t>751322012</t>
  </si>
  <si>
    <t>Montáž talířového ventilu D přes 100 do 200 mm</t>
  </si>
  <si>
    <t>1710342488</t>
  </si>
  <si>
    <t>131</t>
  </si>
  <si>
    <t>42972202</t>
  </si>
  <si>
    <t>ventil talířový pro přívod a odvod vzduchu D 125mm</t>
  </si>
  <si>
    <t>-202788811</t>
  </si>
  <si>
    <t>132</t>
  </si>
  <si>
    <t>751344112</t>
  </si>
  <si>
    <t>Montáž tlumiče hluku pro kruhové potrubí D přes 100 do 200 mm</t>
  </si>
  <si>
    <t>1538856955</t>
  </si>
  <si>
    <t>133</t>
  </si>
  <si>
    <t>42976006</t>
  </si>
  <si>
    <t xml:space="preserve">tlumič hluku </t>
  </si>
  <si>
    <t>-1407530053</t>
  </si>
  <si>
    <t>134</t>
  </si>
  <si>
    <t>751398041</t>
  </si>
  <si>
    <t>Montáž protidešťové žaluzie nebo žaluziové klapky na kruhové potrubí D do 300 mm</t>
  </si>
  <si>
    <t>818924675</t>
  </si>
  <si>
    <t>135</t>
  </si>
  <si>
    <t>42972902</t>
  </si>
  <si>
    <t>žaluzie protidešťová plastová s pevnými lamelami, pro potrubí D 200mm</t>
  </si>
  <si>
    <t>-1162904971</t>
  </si>
  <si>
    <t>136</t>
  </si>
  <si>
    <t>998751121</t>
  </si>
  <si>
    <t>Přesun hmot tonážní pro vzduchotechniku ruční v objektech v do 12 m</t>
  </si>
  <si>
    <t>-235157980</t>
  </si>
  <si>
    <t>137</t>
  </si>
  <si>
    <t>998751191</t>
  </si>
  <si>
    <t>Příplatek k přesunu hmot tonážnímu pro vzduchotechniku za zvětšený přesun do 500 m</t>
  </si>
  <si>
    <t>931510453</t>
  </si>
  <si>
    <t>763</t>
  </si>
  <si>
    <t>Konstrukce suché výstavby</t>
  </si>
  <si>
    <t>138</t>
  </si>
  <si>
    <t>763111316</t>
  </si>
  <si>
    <t>SDK příčka tl 125 mm profil CW+UW 100 desky 1xA 12,5 s izolací EI 30 Rw do 48 dB</t>
  </si>
  <si>
    <t>-29889840</t>
  </si>
  <si>
    <t>m.č. 2.01</t>
  </si>
  <si>
    <t>1,12*2,0</t>
  </si>
  <si>
    <t>139</t>
  </si>
  <si>
    <t>763111462</t>
  </si>
  <si>
    <t>SDK příčka tl 150 mm profil CW+UW 100 desky 2x akustická 12,5 s izolací EI 90 Rw 61 dB</t>
  </si>
  <si>
    <t>-967198545</t>
  </si>
  <si>
    <t>m.č. 2.15 dvojitý akustický záklop</t>
  </si>
  <si>
    <t>příčka směrem na chodbu</t>
  </si>
  <si>
    <t>2,85*3,35</t>
  </si>
  <si>
    <t>140</t>
  </si>
  <si>
    <t>763111712</t>
  </si>
  <si>
    <t>SDK příčka kluzné napojení ke stropu</t>
  </si>
  <si>
    <t>198494500</t>
  </si>
  <si>
    <t>141</t>
  </si>
  <si>
    <t>763111925</t>
  </si>
  <si>
    <t>Zhotovení otvoru vel. přes 1 do 2 m2 v SDK příčce tl přes 100 mm s vyztužením profily</t>
  </si>
  <si>
    <t>-1547593436</t>
  </si>
  <si>
    <t>Zhotovení otvorů v příčkách ze sádrokartonových desek pro prostupy (voda, elektro, topení, VZT), osvětlení, okna, revizní klapky a dvířka včetně vyztu</t>
  </si>
  <si>
    <t>142</t>
  </si>
  <si>
    <t>763121811</t>
  </si>
  <si>
    <t>Demontáž SDK předsazené/šachtové stěny s jednoduchou nosnou kcí opláštění jednoduché</t>
  </si>
  <si>
    <t>-1415553334</t>
  </si>
  <si>
    <t xml:space="preserve">m.č. 2.13 odstranění zákrytu niky </t>
  </si>
  <si>
    <t>143</t>
  </si>
  <si>
    <t>763131912</t>
  </si>
  <si>
    <t>Zhotovení otvoru vel. přes 0,1 do 0,25 m2 v SDK podhledu a podkroví s vyztužením profily</t>
  </si>
  <si>
    <t>2018276455</t>
  </si>
  <si>
    <t xml:space="preserve">Zhotovení otvorů v podhledech a podkrovích ze sádrokartonových desek pro prostupy (voda, elektro, topení, VZT), osvětlení, sprinklery, revizní klapky </t>
  </si>
  <si>
    <t>144</t>
  </si>
  <si>
    <t>763135101</t>
  </si>
  <si>
    <t>Montáž SDK kazetového podhledu z kazet 600x600 mm na zavěšenou viditelnou nosnou konstrukci</t>
  </si>
  <si>
    <t>-1174502292</t>
  </si>
  <si>
    <t>5,49+4,55</t>
  </si>
  <si>
    <t>3,50</t>
  </si>
  <si>
    <t>145</t>
  </si>
  <si>
    <t>59030570</t>
  </si>
  <si>
    <t>podhled kazetový bez děrování viditelný rastr tl 10mm 600x600mm</t>
  </si>
  <si>
    <t>1077221850</t>
  </si>
  <si>
    <t>13,54*1,05 'Přepočtené koeficientem množství</t>
  </si>
  <si>
    <t>146</t>
  </si>
  <si>
    <t>763181311</t>
  </si>
  <si>
    <t>Montáž jednokřídlové kovové zárubně do SDK příčky</t>
  </si>
  <si>
    <t>-2103228979</t>
  </si>
  <si>
    <t>147</t>
  </si>
  <si>
    <t>55331595</t>
  </si>
  <si>
    <t>zárubeň jednokřídlá ocelová pro sádrokartonové příčky tl stěny 110-150mm rozměru 800/1970, 2100mm</t>
  </si>
  <si>
    <t>-517544976</t>
  </si>
  <si>
    <t>148</t>
  </si>
  <si>
    <t>763411111</t>
  </si>
  <si>
    <t>Sanitární příčky do mokrého prostředí, desky s nerez a lamino tl 25 mm</t>
  </si>
  <si>
    <t>-2113390384</t>
  </si>
  <si>
    <t>(2,8+2,6+1,2*2+1,9)*2,0</t>
  </si>
  <si>
    <t>1,0*2,0</t>
  </si>
  <si>
    <t>149</t>
  </si>
  <si>
    <t>763411121</t>
  </si>
  <si>
    <t>Dveře sanitárních příček, desky s nerez a lamino tl 25 mm, š do 800 mm, v do 2000 mm</t>
  </si>
  <si>
    <t>-329374842</t>
  </si>
  <si>
    <t>150</t>
  </si>
  <si>
    <t>998763121</t>
  </si>
  <si>
    <t>Přesun hmot tonážní pro dřevostavby ruční v objektech v přes 6 do 12 m</t>
  </si>
  <si>
    <t>2088612819</t>
  </si>
  <si>
    <t>151</t>
  </si>
  <si>
    <t>998763194</t>
  </si>
  <si>
    <t>Příplatek k přesunu hmot tonážnímu pro dřevostavby za zvětšený přesun do 1000 m</t>
  </si>
  <si>
    <t>-72801502</t>
  </si>
  <si>
    <t>766</t>
  </si>
  <si>
    <t>Konstrukce truhlářské</t>
  </si>
  <si>
    <t>152</t>
  </si>
  <si>
    <t>7664R001</t>
  </si>
  <si>
    <t>Demontáž školní tabule plochy přes 1,5 m2</t>
  </si>
  <si>
    <t>-792330218</t>
  </si>
  <si>
    <t>2,0*1,0*1</t>
  </si>
  <si>
    <t>153</t>
  </si>
  <si>
    <t>7664R015</t>
  </si>
  <si>
    <t>Demontáž truhlářského obložení  - laminátové čelní kryty topení plochy do 1,5 m2</t>
  </si>
  <si>
    <t>-799994953</t>
  </si>
  <si>
    <t>m.č. 2.14 zákryt topení</t>
  </si>
  <si>
    <t>2,22*0,70*3</t>
  </si>
  <si>
    <t>154</t>
  </si>
  <si>
    <t>766660001</t>
  </si>
  <si>
    <t>Montáž dveřních křídel otvíravých jednokřídlových š do 0,8 m do ocelové zárubně</t>
  </si>
  <si>
    <t>1447149185</t>
  </si>
  <si>
    <t>155</t>
  </si>
  <si>
    <t>61162074</t>
  </si>
  <si>
    <t>dveře jednokřídlé voštinové povrch laminátový plné 800x1970-2100mm</t>
  </si>
  <si>
    <t>-989475346</t>
  </si>
  <si>
    <t>156</t>
  </si>
  <si>
    <t>766660002</t>
  </si>
  <si>
    <t>Montáž dveřních křídel otvíravých jednokřídlových š přes 0,8 m do ocelové zárubně</t>
  </si>
  <si>
    <t>-1650518735</t>
  </si>
  <si>
    <t>m.č 2.16</t>
  </si>
  <si>
    <t>157</t>
  </si>
  <si>
    <t>61165314</t>
  </si>
  <si>
    <t>dveře jednokřídlé dřevotřískové protipožární EI (EW) 30 DP3 povrch laminátový plné 900x1970-2100mm</t>
  </si>
  <si>
    <t>1514980199</t>
  </si>
  <si>
    <t>158</t>
  </si>
  <si>
    <t>766660728</t>
  </si>
  <si>
    <t>Montáž dveřního interiérového kování - zámku</t>
  </si>
  <si>
    <t>-1336521434</t>
  </si>
  <si>
    <t>5+4</t>
  </si>
  <si>
    <t>159</t>
  </si>
  <si>
    <t>54924006</t>
  </si>
  <si>
    <t>zámek zadlabací mezipokojový pravý pro cylindrickou vložku rozteč 72x55mm</t>
  </si>
  <si>
    <t>2045829980</t>
  </si>
  <si>
    <t>160</t>
  </si>
  <si>
    <t>766660729</t>
  </si>
  <si>
    <t>Montáž dveřního interiérového kování - štítku s klikou</t>
  </si>
  <si>
    <t>-1807644916</t>
  </si>
  <si>
    <t>161</t>
  </si>
  <si>
    <t>54914123</t>
  </si>
  <si>
    <t>kování rozetové klika/klika</t>
  </si>
  <si>
    <t>1661818124</t>
  </si>
  <si>
    <t>162</t>
  </si>
  <si>
    <t>766691914</t>
  </si>
  <si>
    <t>Vyvěšení nebo zavěšení dřevěných křídel dveří pl do 2 m2</t>
  </si>
  <si>
    <t>254332820</t>
  </si>
  <si>
    <t>163</t>
  </si>
  <si>
    <t>766821121</t>
  </si>
  <si>
    <t>Montáž + dodvka vestavěné skříně šatní 1600 x 2000</t>
  </si>
  <si>
    <t>-1710253329</t>
  </si>
  <si>
    <t>164</t>
  </si>
  <si>
    <t>766821122</t>
  </si>
  <si>
    <t>Montáž + dodávka vestavěné skříně šatní 2000 x 2000</t>
  </si>
  <si>
    <t>336630752</t>
  </si>
  <si>
    <t>165</t>
  </si>
  <si>
    <t>7668R014</t>
  </si>
  <si>
    <t>Montáž a dodávka černé tabule, otvíravý triptych, celk.šíře 4000/v. 1200 mm, vč. lankového zdvih.machanismu na pilonech v. 2700 mm</t>
  </si>
  <si>
    <t>-587254589</t>
  </si>
  <si>
    <t>Montáž a dodávka černé tabule, otvíravý triptych, celk.šíře 4000/v. 1200 mm, vč. lankového zdvih.machanizmu na pilonech v. 2700 mm</t>
  </si>
  <si>
    <t>166</t>
  </si>
  <si>
    <t>998766122</t>
  </si>
  <si>
    <t>Přesun hmot tonážní pro kce truhlářské ruční v objektech v přes 6 do 12 m</t>
  </si>
  <si>
    <t>1874048902</t>
  </si>
  <si>
    <t>167</t>
  </si>
  <si>
    <t>998766192</t>
  </si>
  <si>
    <t>Příplatek k přesunu hmot tonážnímu pro kce truhlářské za zvětšený přesun do 100 m</t>
  </si>
  <si>
    <t>-1471559445</t>
  </si>
  <si>
    <t>771</t>
  </si>
  <si>
    <t>Podlahy z dlaždic</t>
  </si>
  <si>
    <t>168</t>
  </si>
  <si>
    <t>771111011</t>
  </si>
  <si>
    <t>Vysátí podkladu před pokládkou dlažby</t>
  </si>
  <si>
    <t>1530408856</t>
  </si>
  <si>
    <t>169</t>
  </si>
  <si>
    <t>771121011</t>
  </si>
  <si>
    <t>Nátěr penetrační na podlahu</t>
  </si>
  <si>
    <t>-962608663</t>
  </si>
  <si>
    <t>170</t>
  </si>
  <si>
    <t>771151012</t>
  </si>
  <si>
    <t>Samonivelační stěrka podlah pevnosti 20 MPa tl přes 3 do 5 mm</t>
  </si>
  <si>
    <t>1405057410</t>
  </si>
  <si>
    <t>171</t>
  </si>
  <si>
    <t>771571810</t>
  </si>
  <si>
    <t>Demontáž podlah z dlaždic keramických kladených do malty</t>
  </si>
  <si>
    <t>-1616668855</t>
  </si>
  <si>
    <t>12,3+12,3+0,9+2,5</t>
  </si>
  <si>
    <t>172</t>
  </si>
  <si>
    <t>771574514</t>
  </si>
  <si>
    <t>Montáž podlah keramických hladkých lepených cementovým flexibilním rychletuhnoucím lepidlem přes 4 do 6 ks/m2</t>
  </si>
  <si>
    <t>1770576706</t>
  </si>
  <si>
    <t>12,5+15,1+2*0,33</t>
  </si>
  <si>
    <t>173</t>
  </si>
  <si>
    <t>59761174</t>
  </si>
  <si>
    <t>dlažba keramická slinutá mrazuvzdorná R11/B povrch reliéfní/matný tl do 10mm přes 9 do 12ks/m2</t>
  </si>
  <si>
    <t>233592093</t>
  </si>
  <si>
    <t>31,76*1,4 'Přepočtené koeficientem množství</t>
  </si>
  <si>
    <t>174</t>
  </si>
  <si>
    <t>771591115</t>
  </si>
  <si>
    <t>Podlahy spárování silikonem</t>
  </si>
  <si>
    <t>803644819</t>
  </si>
  <si>
    <t>Styk podlaha-obklad</t>
  </si>
  <si>
    <t>2,25*2+2,5*2+2,6*2+3,685*2+1,9*2+4,135*2+2,0*2+2,25*2</t>
  </si>
  <si>
    <t>3,32*2+1,0*2</t>
  </si>
  <si>
    <t>175</t>
  </si>
  <si>
    <t>771592011</t>
  </si>
  <si>
    <t>Čištění vnitřních ploch podlah nebo schodišť po položení dlažby chemickými prostředky</t>
  </si>
  <si>
    <t>1192352232</t>
  </si>
  <si>
    <t>176</t>
  </si>
  <si>
    <t>998771122</t>
  </si>
  <si>
    <t>Přesun hmot tonážní pro podlahy z dlaždic ruční v objektech v přes 6 do 12 m</t>
  </si>
  <si>
    <t>-190414422</t>
  </si>
  <si>
    <t>177</t>
  </si>
  <si>
    <t>998771192</t>
  </si>
  <si>
    <t>Příplatek k přesunu hmot tonážnímu pro podlahy z dlaždic za zvětšený přesun do 100 m</t>
  </si>
  <si>
    <t>-842203924</t>
  </si>
  <si>
    <t>776</t>
  </si>
  <si>
    <t>Podlahy povlakové</t>
  </si>
  <si>
    <t>178</t>
  </si>
  <si>
    <t>776111116</t>
  </si>
  <si>
    <t>Odstranění zbytků lepidla z podkladu povlakových podlah broušením</t>
  </si>
  <si>
    <t>1441048431</t>
  </si>
  <si>
    <t>179</t>
  </si>
  <si>
    <t>776111311</t>
  </si>
  <si>
    <t>Vysátí podkladu povlakových podlah</t>
  </si>
  <si>
    <t>-1245206114</t>
  </si>
  <si>
    <t>180</t>
  </si>
  <si>
    <t>776121112</t>
  </si>
  <si>
    <t>Vodou ředitelná penetrace savého podkladu povlakových podlah</t>
  </si>
  <si>
    <t>-896353473</t>
  </si>
  <si>
    <t>181</t>
  </si>
  <si>
    <t>776141121</t>
  </si>
  <si>
    <t>Stěrka podlahová nivelační pro vyrovnání podkladu povlakových podlah pevnosti 30 MPa tl do 3 mm</t>
  </si>
  <si>
    <t>-1509352198</t>
  </si>
  <si>
    <t>182</t>
  </si>
  <si>
    <t>776201811</t>
  </si>
  <si>
    <t>Demontáž lepených povlakových podlah bez podložky ručně</t>
  </si>
  <si>
    <t>-1151556280</t>
  </si>
  <si>
    <t>m.č. 2.01 - rozsah minimální, zarovnaný k nějaké hraně</t>
  </si>
  <si>
    <t>61,62</t>
  </si>
  <si>
    <t>m.č. 2.14+nika</t>
  </si>
  <si>
    <t>59,40+3*0,60+1*0,30</t>
  </si>
  <si>
    <t>m.č. 2.15+ nika</t>
  </si>
  <si>
    <t>11,4+1*0,23</t>
  </si>
  <si>
    <t>m.č. 2.16+nika</t>
  </si>
  <si>
    <t>2,8*2,55+37,3+3*0,60</t>
  </si>
  <si>
    <t>183</t>
  </si>
  <si>
    <t>776251211</t>
  </si>
  <si>
    <t>Lepení čtverců z přírodního linolea (marmolea) standardním lepidlem</t>
  </si>
  <si>
    <t>2037049026</t>
  </si>
  <si>
    <t>m.č. 2.13+nika+vest.skříň</t>
  </si>
  <si>
    <t>59,1+3*0,64+2*0,62</t>
  </si>
  <si>
    <t>m.č. 2.14 +nika</t>
  </si>
  <si>
    <t>m.č. 2.15+nika</t>
  </si>
  <si>
    <t>11,40+1*0,60</t>
  </si>
  <si>
    <t>37,30+2*0,60+1*0,33</t>
  </si>
  <si>
    <t>184</t>
  </si>
  <si>
    <t>28411072</t>
  </si>
  <si>
    <t>linoleum přírodní ze 100% dřevité moučky tl 2,5mm, čtverce 330x330mm, zátěž 32/41, R9, hořlavost Cfl S1-Marmoleum</t>
  </si>
  <si>
    <t>-756525523</t>
  </si>
  <si>
    <t>181,59*1,1 'Přepočtené koeficientem množství</t>
  </si>
  <si>
    <t>185</t>
  </si>
  <si>
    <t>776251411</t>
  </si>
  <si>
    <t>Spoj podlah z přírodního linolea (marmolea) svařováním za tepla</t>
  </si>
  <si>
    <t>-282916120</t>
  </si>
  <si>
    <t>3*8,95</t>
  </si>
  <si>
    <t>3*9,0</t>
  </si>
  <si>
    <t>1*4,0</t>
  </si>
  <si>
    <t>2*6,30</t>
  </si>
  <si>
    <t>186</t>
  </si>
  <si>
    <t>776410811</t>
  </si>
  <si>
    <t>Odstranění soklíků a lišt pryžových nebo plastových</t>
  </si>
  <si>
    <t>931131820</t>
  </si>
  <si>
    <t>8,95*6,6*2+0,3*2*3-0,9</t>
  </si>
  <si>
    <t>6,6*2+9,0*2+0,3*2*3-0,9</t>
  </si>
  <si>
    <t>6,6*2+9,3*2+0,3*2*4-0,9</t>
  </si>
  <si>
    <t>6,3*2+1,95*2+2,7*2-0,9-0,8-0,8</t>
  </si>
  <si>
    <t>187</t>
  </si>
  <si>
    <t>776421711</t>
  </si>
  <si>
    <t>Vložení nařezaných pásků z podlahoviny do lišt</t>
  </si>
  <si>
    <t>1869859309</t>
  </si>
  <si>
    <t>2,55+2,85+2,55-0,9-3*1,0</t>
  </si>
  <si>
    <t>0,91+0,99+0,95+0,43+6,6+8,95+6*0,3+5,7</t>
  </si>
  <si>
    <t>2*6,6+2*9,0+3*0,5-1,0-1,0</t>
  </si>
  <si>
    <t>2*4,0+2*2,85+0,6-1,0</t>
  </si>
  <si>
    <t>2*6,6+2*6,3+2*0,6+1*0,4-1,0</t>
  </si>
  <si>
    <t>188</t>
  </si>
  <si>
    <t>-577614412</t>
  </si>
  <si>
    <t>100,78*0,11 'Přepočtené koeficientem množství</t>
  </si>
  <si>
    <t>189</t>
  </si>
  <si>
    <t>998776122</t>
  </si>
  <si>
    <t>Přesun hmot tonážní pro podlahy povlakové ruční v objektech v přes 6 do 12 m</t>
  </si>
  <si>
    <t>-414899545</t>
  </si>
  <si>
    <t>190</t>
  </si>
  <si>
    <t>998776192</t>
  </si>
  <si>
    <t>Příplatek k přesunu hmot tonážnímu pro podlahy povlakové za zvětšený přesun do 100 m</t>
  </si>
  <si>
    <t>1110259457</t>
  </si>
  <si>
    <t>781</t>
  </si>
  <si>
    <t>Dokončovací práce - obklady</t>
  </si>
  <si>
    <t>191</t>
  </si>
  <si>
    <t>781121011</t>
  </si>
  <si>
    <t>Nátěr penetrační na stěnu</t>
  </si>
  <si>
    <t>71001713</t>
  </si>
  <si>
    <t>192</t>
  </si>
  <si>
    <t>781161012</t>
  </si>
  <si>
    <t>Montáž profilu dilatační spáry koutové bez izolace při styku podlahy se stěnou</t>
  </si>
  <si>
    <t>2000398976</t>
  </si>
  <si>
    <t>2,25*2+2,5*2+3,685*2+2,6*2+1,9*2+4,135*2+2,25*2+2,0*2</t>
  </si>
  <si>
    <t>193</t>
  </si>
  <si>
    <t>59054172</t>
  </si>
  <si>
    <t>profil dvoudílný na pero drážku s hranou dlaždice z hmoty PVC/CPE 8 mm</t>
  </si>
  <si>
    <t>433530076</t>
  </si>
  <si>
    <t>51,28*1,1 'Přepočtené koeficientem množství</t>
  </si>
  <si>
    <t>194</t>
  </si>
  <si>
    <t>781161021</t>
  </si>
  <si>
    <t>Montáž profilu ukončujícího rohového nebo vanového</t>
  </si>
  <si>
    <t>828252697</t>
  </si>
  <si>
    <t>2,0*31</t>
  </si>
  <si>
    <t>2,0*6</t>
  </si>
  <si>
    <t>2,0+4,0</t>
  </si>
  <si>
    <t>195</t>
  </si>
  <si>
    <t>28342001</t>
  </si>
  <si>
    <t>lišta ukončovací z PVC 8mm</t>
  </si>
  <si>
    <t>1173562508</t>
  </si>
  <si>
    <t>131,28*1,1 'Přepočtené koeficientem množství</t>
  </si>
  <si>
    <t>196</t>
  </si>
  <si>
    <t>781471810</t>
  </si>
  <si>
    <t>Demontáž obkladů z obkladaček keramických kladených do malty</t>
  </si>
  <si>
    <t>-420145444</t>
  </si>
  <si>
    <t>197</t>
  </si>
  <si>
    <t>781472219</t>
  </si>
  <si>
    <t>Montáž obkladů keramických hladkých lepených cementovým flexibilním lepidlem přes 22 do 25 ks/m2</t>
  </si>
  <si>
    <t>500930433</t>
  </si>
  <si>
    <t>(1,6+6,32+2,6+2,25+2,25+6,3-3*0,9)*2</t>
  </si>
  <si>
    <t>16,72</t>
  </si>
  <si>
    <t>198</t>
  </si>
  <si>
    <t>59761704</t>
  </si>
  <si>
    <t>obklad keramický nemrazuvzdorný povrch hladký/lesklý tl do 10mm přes 22 do 25ks/m2</t>
  </si>
  <si>
    <t>738227178</t>
  </si>
  <si>
    <t>53,96*1,1 'Přepočtené koeficientem množství</t>
  </si>
  <si>
    <t>199</t>
  </si>
  <si>
    <t>781484411</t>
  </si>
  <si>
    <t>Montáž obkladů stěn z keramické mozaiky nebo dekoru na síti lepených cementovým flexibilním lepidlem základní prvek do 100 ks/m2</t>
  </si>
  <si>
    <t>850310469</t>
  </si>
  <si>
    <t>m.č. 2.01a na chodbě za umyvadlem - pouze práce, materiál dodá škola</t>
  </si>
  <si>
    <t>200</t>
  </si>
  <si>
    <t>781493611</t>
  </si>
  <si>
    <t>Montáž vanových plastových dvířek s rámem lepených</t>
  </si>
  <si>
    <t>1680203128</t>
  </si>
  <si>
    <t>m.č. 2.13 pro vodoměr</t>
  </si>
  <si>
    <t>201</t>
  </si>
  <si>
    <t>56245724</t>
  </si>
  <si>
    <t>dvířka vanová bílá 200x200mm</t>
  </si>
  <si>
    <t>611367242</t>
  </si>
  <si>
    <t>202</t>
  </si>
  <si>
    <t>998781122</t>
  </si>
  <si>
    <t>Přesun hmot tonážní pro obklady keramické ruční v objektech v přes 6 do 12 m</t>
  </si>
  <si>
    <t>-1125154219</t>
  </si>
  <si>
    <t>203</t>
  </si>
  <si>
    <t>998781192</t>
  </si>
  <si>
    <t>Příplatek k přesunu hmot tonážnímu pro obklady keramické za zvětšený přesun do 100 m</t>
  </si>
  <si>
    <t>2038619817</t>
  </si>
  <si>
    <t>783</t>
  </si>
  <si>
    <t>Dokončovací práce - nátěry</t>
  </si>
  <si>
    <t>204</t>
  </si>
  <si>
    <t>783301401</t>
  </si>
  <si>
    <t>Ometení zámečnických konstrukcí</t>
  </si>
  <si>
    <t>870195246</t>
  </si>
  <si>
    <t>Nátěr zárubní</t>
  </si>
  <si>
    <t>0,35*5</t>
  </si>
  <si>
    <t>205</t>
  </si>
  <si>
    <t>783314101</t>
  </si>
  <si>
    <t>Základní jednonásobný syntetický nátěr zámečnických konstrukcí</t>
  </si>
  <si>
    <t>1931625388</t>
  </si>
  <si>
    <t>206</t>
  </si>
  <si>
    <t>783315101</t>
  </si>
  <si>
    <t>Mezinátěr jednonásobný syntetický standardní zámečnických konstrukcí</t>
  </si>
  <si>
    <t>1772439043</t>
  </si>
  <si>
    <t>207</t>
  </si>
  <si>
    <t>783317101</t>
  </si>
  <si>
    <t>Krycí jednonásobný syntetický standardní nátěr zámečnických konstrukcí</t>
  </si>
  <si>
    <t>-1366483812</t>
  </si>
  <si>
    <t>208</t>
  </si>
  <si>
    <t>783968221</t>
  </si>
  <si>
    <t xml:space="preserve">Ochranný dvojnásobný olejový nátěr s tvrdým voskem </t>
  </si>
  <si>
    <t>-827877647</t>
  </si>
  <si>
    <t>m.č. 2.14 - akustický obklad</t>
  </si>
  <si>
    <t>26,32</t>
  </si>
  <si>
    <t>zákryty topení</t>
  </si>
  <si>
    <t>(0,7*2,20)*3</t>
  </si>
  <si>
    <t>784</t>
  </si>
  <si>
    <t>Dokončovací práce - malby a tapety</t>
  </si>
  <si>
    <t>209</t>
  </si>
  <si>
    <t>784111001</t>
  </si>
  <si>
    <t>Oprášení (ometení ) podkladu v místnostech v do 3,80 m</t>
  </si>
  <si>
    <t>-1255234613</t>
  </si>
  <si>
    <t>strop</t>
  </si>
  <si>
    <t>50,12</t>
  </si>
  <si>
    <t>stěny odečteny dveře a okna</t>
  </si>
  <si>
    <t>45,03+7,40+57,52</t>
  </si>
  <si>
    <t>m.č. 2.13 strop</t>
  </si>
  <si>
    <t>59,1+3*0,6</t>
  </si>
  <si>
    <t>stěny</t>
  </si>
  <si>
    <t>15,54+19,69+1,11+2,54+2,54+1,27+21,47+3*1,71+2*5,2</t>
  </si>
  <si>
    <t>m.č. 2.14 strop</t>
  </si>
  <si>
    <t>59,4+3*0,6</t>
  </si>
  <si>
    <t>19,59+2,08+2,54+2,54+0,46+19,69+27,33+3*1,71</t>
  </si>
  <si>
    <t>m.č. 2.15 strop</t>
  </si>
  <si>
    <t>11,40+1*0,6+2,16</t>
  </si>
  <si>
    <t>2*13,40+2,16+0,08+1*1,71+9,55-2,0</t>
  </si>
  <si>
    <t>m.č. 2.16 strop</t>
  </si>
  <si>
    <t>37,3+2*0,6+1*0,33</t>
  </si>
  <si>
    <t>14,98+0,49+1,49+1,51+2,54+1,92+2*1,71+19,63+18,42</t>
  </si>
  <si>
    <t>m.č. 2.17/2.18 strop</t>
  </si>
  <si>
    <t>11,27*1,3+9,5*0,6+10,77*1,3+8,5*0,6</t>
  </si>
  <si>
    <t>m.č.2.20 strop</t>
  </si>
  <si>
    <t>5,61</t>
  </si>
  <si>
    <t>210</t>
  </si>
  <si>
    <t>784181121</t>
  </si>
  <si>
    <t>Hloubková jednonásobná bezbarvá penetrace podkladu v místnostech v do 3,80 m</t>
  </si>
  <si>
    <t>-251191395</t>
  </si>
  <si>
    <t>211</t>
  </si>
  <si>
    <t>784211101</t>
  </si>
  <si>
    <t>Dvojnásobné bílé malby ze směsí za mokra výborně oděruvzdorných v místnostech v do 3,80 m</t>
  </si>
  <si>
    <t>-1819940875</t>
  </si>
  <si>
    <t>HZS</t>
  </si>
  <si>
    <t>Hodinové zúčtovací sazby</t>
  </si>
  <si>
    <t>212</t>
  </si>
  <si>
    <t>HZS1302</t>
  </si>
  <si>
    <t xml:space="preserve">Hodinová zúčtovací sazba zedník specialista </t>
  </si>
  <si>
    <t>hompl.</t>
  </si>
  <si>
    <t>512</t>
  </si>
  <si>
    <t>476591751</t>
  </si>
  <si>
    <t>- zatmelení děr po rozvodech, zapravení drážek, sekání drážek, vrtání, po demontáži příček atd.</t>
  </si>
  <si>
    <t>- m.č. 2.16 po zrušení světla</t>
  </si>
  <si>
    <t>- zednická přípomoc</t>
  </si>
  <si>
    <t>213</t>
  </si>
  <si>
    <t>HZS2232</t>
  </si>
  <si>
    <t>Hodinová zúčtovací sazba elektrikář odborný</t>
  </si>
  <si>
    <t>436413263</t>
  </si>
  <si>
    <t>m.č. 2.15 úprava pozice světla, spojit vypínače, doplnění nouzového světla</t>
  </si>
  <si>
    <t>m.č. 2.01a přesunutí vypínače na osvětlení u dveřím</t>
  </si>
  <si>
    <t>m.č. 2.16 zrušení stávajícího světla</t>
  </si>
  <si>
    <t>Ověření požární signalizace EPS na chodbách zda je funkční a zda nedošlo k poškození.</t>
  </si>
  <si>
    <t>Demontáž stávajích rozvodů elektro.</t>
  </si>
  <si>
    <t>Stavební přípomoce .</t>
  </si>
  <si>
    <t>VRN</t>
  </si>
  <si>
    <t>Vedlejší rozpočtové náklady</t>
  </si>
  <si>
    <t>VRN3</t>
  </si>
  <si>
    <t>Zařízení staveniště</t>
  </si>
  <si>
    <t>214</t>
  </si>
  <si>
    <t>030001000</t>
  </si>
  <si>
    <t>%</t>
  </si>
  <si>
    <t>1024</t>
  </si>
  <si>
    <t>-558028566</t>
  </si>
  <si>
    <t>VRN4</t>
  </si>
  <si>
    <t>Inženýrská činnost</t>
  </si>
  <si>
    <t>215</t>
  </si>
  <si>
    <t>045002000</t>
  </si>
  <si>
    <t>Kompletační a koordinační činnost</t>
  </si>
  <si>
    <t>386487176</t>
  </si>
  <si>
    <t>VRN7</t>
  </si>
  <si>
    <t>Provozní vlivy</t>
  </si>
  <si>
    <t>216</t>
  </si>
  <si>
    <t>070001000</t>
  </si>
  <si>
    <t>1012251814</t>
  </si>
  <si>
    <t>VRN9</t>
  </si>
  <si>
    <t>Ostatní náklady</t>
  </si>
  <si>
    <t>217</t>
  </si>
  <si>
    <t>080001000</t>
  </si>
  <si>
    <t>1724044888</t>
  </si>
  <si>
    <t>Úprava umístění hasicích přístrojů a informačních tabulí a značek EXIT rozmístěných v učebnách a po chodbě tak, aby byly logicky dostupné a nebyly sch</t>
  </si>
  <si>
    <t>218</t>
  </si>
  <si>
    <t>090001000</t>
  </si>
  <si>
    <t>Ostatní náklady - stěhování vybavení</t>
  </si>
  <si>
    <t>-2117832143</t>
  </si>
  <si>
    <t>219</t>
  </si>
  <si>
    <t>092002000</t>
  </si>
  <si>
    <t>Fotodokumentace průběhu stavby</t>
  </si>
  <si>
    <t>1946619731</t>
  </si>
  <si>
    <t>220</t>
  </si>
  <si>
    <t>741810001</t>
  </si>
  <si>
    <t>Revize včetně revizní zprávy</t>
  </si>
  <si>
    <t>-62625919</t>
  </si>
  <si>
    <t>SO 02 - Stavební úpravy samostatné sociální zařízení PBIS</t>
  </si>
  <si>
    <t>-2088784196</t>
  </si>
  <si>
    <t>m.č. 2.02/2.03</t>
  </si>
  <si>
    <t>623538437</t>
  </si>
  <si>
    <t>12,5+15,1</t>
  </si>
  <si>
    <t>1107186178</t>
  </si>
  <si>
    <t>-1262682213</t>
  </si>
  <si>
    <t>m.č. 2.02</t>
  </si>
  <si>
    <t>m.č. 2.03</t>
  </si>
  <si>
    <t>894827281</t>
  </si>
  <si>
    <t>205772437</t>
  </si>
  <si>
    <t>1536604802</t>
  </si>
  <si>
    <t>27,60</t>
  </si>
  <si>
    <t>1336828912</t>
  </si>
  <si>
    <t>20*40</t>
  </si>
  <si>
    <t>1650784784</t>
  </si>
  <si>
    <t>18,6+24,42</t>
  </si>
  <si>
    <t>-1413331224</t>
  </si>
  <si>
    <t>2,1*0,65*6</t>
  </si>
  <si>
    <t>-1479423622</t>
  </si>
  <si>
    <t>-764656251</t>
  </si>
  <si>
    <t>1541418722</t>
  </si>
  <si>
    <t>928044433</t>
  </si>
  <si>
    <t>18,583*9 'Přepočtené koeficientem množství</t>
  </si>
  <si>
    <t>977124771</t>
  </si>
  <si>
    <t>1386541040</t>
  </si>
  <si>
    <t>1746063860</t>
  </si>
  <si>
    <t>178491753</t>
  </si>
  <si>
    <t>1506590985</t>
  </si>
  <si>
    <t>1421753790</t>
  </si>
  <si>
    <t>-559403357</t>
  </si>
  <si>
    <t>6,0</t>
  </si>
  <si>
    <t>1408361086</t>
  </si>
  <si>
    <t>557474717</t>
  </si>
  <si>
    <t>589107806</t>
  </si>
  <si>
    <t>-1717046054</t>
  </si>
  <si>
    <t>217293424</t>
  </si>
  <si>
    <t>-1350307839</t>
  </si>
  <si>
    <t>12+3+10,5</t>
  </si>
  <si>
    <t>-1230530665</t>
  </si>
  <si>
    <t>-989612757</t>
  </si>
  <si>
    <t>-540954732</t>
  </si>
  <si>
    <t>713693200</t>
  </si>
  <si>
    <t>-846773750</t>
  </si>
  <si>
    <t>-790625013</t>
  </si>
  <si>
    <t>-862577411</t>
  </si>
  <si>
    <t>-1926604116</t>
  </si>
  <si>
    <t>-160507692</t>
  </si>
  <si>
    <t>-324877382</t>
  </si>
  <si>
    <t>2115647419</t>
  </si>
  <si>
    <t>6+8+4+1+3+2</t>
  </si>
  <si>
    <t>1980376373</t>
  </si>
  <si>
    <t>-177992282</t>
  </si>
  <si>
    <t>393234237</t>
  </si>
  <si>
    <t>1390885714</t>
  </si>
  <si>
    <t>-66826941</t>
  </si>
  <si>
    <t>30,0</t>
  </si>
  <si>
    <t>-5827999</t>
  </si>
  <si>
    <t>-453151572</t>
  </si>
  <si>
    <t>-754958672</t>
  </si>
  <si>
    <t>1142785775</t>
  </si>
  <si>
    <t>-1404855170</t>
  </si>
  <si>
    <t>-1998149251</t>
  </si>
  <si>
    <t>138919471</t>
  </si>
  <si>
    <t>188601947</t>
  </si>
  <si>
    <t>1999955925</t>
  </si>
  <si>
    <t>-1875499168</t>
  </si>
  <si>
    <t>3+1</t>
  </si>
  <si>
    <t>-1973040371</t>
  </si>
  <si>
    <t>54839692</t>
  </si>
  <si>
    <t>1343451378</t>
  </si>
  <si>
    <t>460239273</t>
  </si>
  <si>
    <t>-498239936</t>
  </si>
  <si>
    <t>-918266450</t>
  </si>
  <si>
    <t>-1553196436</t>
  </si>
  <si>
    <t>1123568829</t>
  </si>
  <si>
    <t>185490010</t>
  </si>
  <si>
    <t>-293083443</t>
  </si>
  <si>
    <t>-1260742131</t>
  </si>
  <si>
    <t>847160565</t>
  </si>
  <si>
    <t>25389992</t>
  </si>
  <si>
    <t>1512818524</t>
  </si>
  <si>
    <t>326106331</t>
  </si>
  <si>
    <t>1837777678</t>
  </si>
  <si>
    <t>-1530651336</t>
  </si>
  <si>
    <t>310025214</t>
  </si>
  <si>
    <t>698931477</t>
  </si>
  <si>
    <t>51*1,15 'Přepočtené koeficientem množství</t>
  </si>
  <si>
    <t>-221791689</t>
  </si>
  <si>
    <t>-975871893</t>
  </si>
  <si>
    <t>2+2</t>
  </si>
  <si>
    <t>-538415306</t>
  </si>
  <si>
    <t>-1606340609</t>
  </si>
  <si>
    <t>-404440163</t>
  </si>
  <si>
    <t>-1191837098</t>
  </si>
  <si>
    <t>1458918544</t>
  </si>
  <si>
    <t>-1388087089</t>
  </si>
  <si>
    <t>m.č. 2.05</t>
  </si>
  <si>
    <t>-1822075772</t>
  </si>
  <si>
    <t>2079788409</t>
  </si>
  <si>
    <t>-1941964773</t>
  </si>
  <si>
    <t>-787449746</t>
  </si>
  <si>
    <t>54233101.1</t>
  </si>
  <si>
    <t>2092163803</t>
  </si>
  <si>
    <t>751311R.1</t>
  </si>
  <si>
    <t>336236172</t>
  </si>
  <si>
    <t>153532115</t>
  </si>
  <si>
    <t>-64272314</t>
  </si>
  <si>
    <t>-1329428373</t>
  </si>
  <si>
    <t>1475931138</t>
  </si>
  <si>
    <t>1485727822</t>
  </si>
  <si>
    <t>-1577543637</t>
  </si>
  <si>
    <t>-1835015791</t>
  </si>
  <si>
    <t>-629874618</t>
  </si>
  <si>
    <t>-2111588347</t>
  </si>
  <si>
    <t>871885164</t>
  </si>
  <si>
    <t>4,55+5,49</t>
  </si>
  <si>
    <t>259718961</t>
  </si>
  <si>
    <t>10,04*1,05 'Přepočtené koeficientem množství</t>
  </si>
  <si>
    <t>-509823592</t>
  </si>
  <si>
    <t>471368428</t>
  </si>
  <si>
    <t>311406702</t>
  </si>
  <si>
    <t>(1,9*2,0)+(2,6+1,2*2+2,8)*2,0</t>
  </si>
  <si>
    <t>200278580</t>
  </si>
  <si>
    <t>37736016</t>
  </si>
  <si>
    <t>-22098654</t>
  </si>
  <si>
    <t>-1138981783</t>
  </si>
  <si>
    <t>1885246909</t>
  </si>
  <si>
    <t>1611346835</t>
  </si>
  <si>
    <t>-1513414088</t>
  </si>
  <si>
    <t>1660147713</t>
  </si>
  <si>
    <t>324818259</t>
  </si>
  <si>
    <t>-2041924105</t>
  </si>
  <si>
    <t>451621483</t>
  </si>
  <si>
    <t>699258944</t>
  </si>
  <si>
    <t>2013171007</t>
  </si>
  <si>
    <t>1788891160</t>
  </si>
  <si>
    <t>-1833308813</t>
  </si>
  <si>
    <t>-1279917224</t>
  </si>
  <si>
    <t>3,3+15,1+6,6+6,3</t>
  </si>
  <si>
    <t>-1435372781</t>
  </si>
  <si>
    <t>304475914</t>
  </si>
  <si>
    <t>28,26*1,4 'Přepočtené koeficientem množství</t>
  </si>
  <si>
    <t>-741995342</t>
  </si>
  <si>
    <t>2,0*2+2,25*2+1,9*2+4,135*2+2,25*2+2,5*2+2,6*2+3,665*2</t>
  </si>
  <si>
    <t>-1003167645</t>
  </si>
  <si>
    <t>1622605713</t>
  </si>
  <si>
    <t>512127540</t>
  </si>
  <si>
    <t>-1562110159</t>
  </si>
  <si>
    <t>1294962554</t>
  </si>
  <si>
    <t>1405698135</t>
  </si>
  <si>
    <t>42,6*1,1 'Přepočtené koeficientem množství</t>
  </si>
  <si>
    <t>-738464178</t>
  </si>
  <si>
    <t>2,0*26</t>
  </si>
  <si>
    <t>-472191060</t>
  </si>
  <si>
    <t>94,6*1,1 'Přepočtené koeficientem množství</t>
  </si>
  <si>
    <t>-796063083</t>
  </si>
  <si>
    <t>39,3*2,0</t>
  </si>
  <si>
    <t>504179821</t>
  </si>
  <si>
    <t>294273943</t>
  </si>
  <si>
    <t>37,24*1,1 'Přepočtené koeficientem množství</t>
  </si>
  <si>
    <t>-476906569</t>
  </si>
  <si>
    <t>-2086887302</t>
  </si>
  <si>
    <t>1445054396</t>
  </si>
  <si>
    <t>-1848432616</t>
  </si>
  <si>
    <t>-569484436</t>
  </si>
  <si>
    <t>m.č. 2.02/2.03 strop</t>
  </si>
  <si>
    <t>-1687825167</t>
  </si>
  <si>
    <t>1664283457</t>
  </si>
  <si>
    <t>-1330532682</t>
  </si>
  <si>
    <t>-1902828814</t>
  </si>
  <si>
    <t>928248977</t>
  </si>
  <si>
    <t>742374851</t>
  </si>
  <si>
    <t>456740099</t>
  </si>
  <si>
    <t>286921946</t>
  </si>
  <si>
    <t>-1127355025</t>
  </si>
  <si>
    <t>Objekt Vlastina - stavební úpravy ve 2.NP - revize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</si>
</sst>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4" fontId="22" fillId="0" borderId="22" xfId="0" applyNumberFormat="1" applyFont="1" applyFill="1" applyBorder="1" applyAlignment="1" applyProtection="1">
      <alignment vertical="center"/>
    </xf>
    <xf numFmtId="0" fontId="8" fillId="0" borderId="0" xfId="0" applyFont="1" applyFill="1" applyAlignment="1" applyProtection="1"/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2" borderId="14" xfId="0" applyFont="1" applyFill="1" applyBorder="1" applyAlignment="1" applyProtection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98"/>
  <sheetViews>
    <sheetView showGridLines="0" topLeftCell="A64" workbookViewId="0">
      <selection activeCell="AN8" sqref="AN8"/>
    </sheetView>
  </sheetViews>
  <sheetFormatPr defaultRowHeight="11.25"/>
  <cols>
    <col min="1" max="1" width="8.33203125" style="141" customWidth="1"/>
    <col min="2" max="2" width="1.6640625" style="141" customWidth="1"/>
    <col min="3" max="3" width="4.1640625" style="141" customWidth="1"/>
    <col min="4" max="33" width="2.6640625" style="141" customWidth="1"/>
    <col min="34" max="34" width="3.33203125" style="141" customWidth="1"/>
    <col min="35" max="35" width="31.6640625" style="141" customWidth="1"/>
    <col min="36" max="37" width="2.5" style="141" customWidth="1"/>
    <col min="38" max="38" width="8.33203125" style="141" customWidth="1"/>
    <col min="39" max="39" width="3.33203125" style="141" customWidth="1"/>
    <col min="40" max="40" width="13.33203125" style="141" customWidth="1"/>
    <col min="41" max="41" width="7.5" style="141" customWidth="1"/>
    <col min="42" max="42" width="4.1640625" style="141" customWidth="1"/>
    <col min="43" max="43" width="15.6640625" style="141" hidden="1" customWidth="1"/>
    <col min="44" max="44" width="13.6640625" style="141" customWidth="1"/>
    <col min="45" max="47" width="25.83203125" style="141" hidden="1" customWidth="1"/>
    <col min="48" max="49" width="21.6640625" style="141" hidden="1" customWidth="1"/>
    <col min="50" max="51" width="25" style="141" hidden="1" customWidth="1"/>
    <col min="52" max="52" width="21.6640625" style="141" hidden="1" customWidth="1"/>
    <col min="53" max="53" width="19.1640625" style="141" hidden="1" customWidth="1"/>
    <col min="54" max="54" width="25" style="141" hidden="1" customWidth="1"/>
    <col min="55" max="55" width="21.6640625" style="141" hidden="1" customWidth="1"/>
    <col min="56" max="56" width="19.1640625" style="141" hidden="1" customWidth="1"/>
    <col min="57" max="57" width="66.5" style="141" customWidth="1"/>
    <col min="58" max="70" width="9.33203125" style="141"/>
    <col min="71" max="91" width="9.33203125" style="141" hidden="1"/>
    <col min="92" max="16384" width="9.33203125" style="141"/>
  </cols>
  <sheetData>
    <row r="1" spans="1:74">
      <c r="A1" s="190" t="s">
        <v>0</v>
      </c>
      <c r="AZ1" s="190" t="s">
        <v>1</v>
      </c>
      <c r="BA1" s="190" t="s">
        <v>2</v>
      </c>
      <c r="BB1" s="190" t="s">
        <v>3</v>
      </c>
      <c r="BT1" s="190" t="s">
        <v>4</v>
      </c>
      <c r="BU1" s="190" t="s">
        <v>4</v>
      </c>
      <c r="BV1" s="190" t="s">
        <v>5</v>
      </c>
    </row>
    <row r="2" spans="1:74" ht="36.950000000000003" customHeight="1"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91" t="s">
        <v>6</v>
      </c>
      <c r="BT2" s="191" t="s">
        <v>7</v>
      </c>
    </row>
    <row r="3" spans="1:74" ht="6.95" customHeight="1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3"/>
      <c r="BS3" s="191" t="s">
        <v>6</v>
      </c>
      <c r="BT3" s="191" t="s">
        <v>8</v>
      </c>
    </row>
    <row r="4" spans="1:74" ht="24.95" customHeight="1">
      <c r="B4" s="3"/>
      <c r="D4" s="4" t="s">
        <v>9</v>
      </c>
      <c r="AR4" s="3"/>
      <c r="AS4" s="192" t="s">
        <v>10</v>
      </c>
      <c r="BE4" s="193" t="s">
        <v>11</v>
      </c>
      <c r="BS4" s="191" t="s">
        <v>12</v>
      </c>
    </row>
    <row r="5" spans="1:74" ht="12" customHeight="1">
      <c r="B5" s="3"/>
      <c r="D5" s="5" t="s">
        <v>13</v>
      </c>
      <c r="K5" s="179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R5" s="3"/>
      <c r="BE5" s="194" t="s">
        <v>15</v>
      </c>
      <c r="BS5" s="191" t="s">
        <v>6</v>
      </c>
    </row>
    <row r="6" spans="1:74" ht="36.950000000000003" customHeight="1">
      <c r="B6" s="3"/>
      <c r="D6" s="6" t="s">
        <v>16</v>
      </c>
      <c r="K6" s="181" t="s">
        <v>1455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R6" s="3"/>
      <c r="BE6" s="195"/>
      <c r="BS6" s="191" t="s">
        <v>6</v>
      </c>
    </row>
    <row r="7" spans="1:74" ht="12" customHeight="1">
      <c r="B7" s="3"/>
      <c r="D7" s="153" t="s">
        <v>17</v>
      </c>
      <c r="K7" s="140" t="s">
        <v>1</v>
      </c>
      <c r="AK7" s="153" t="s">
        <v>18</v>
      </c>
      <c r="AN7" s="140" t="s">
        <v>1</v>
      </c>
      <c r="AR7" s="3"/>
      <c r="BE7" s="195"/>
      <c r="BS7" s="191" t="s">
        <v>6</v>
      </c>
    </row>
    <row r="8" spans="1:74" ht="12" customHeight="1">
      <c r="B8" s="3"/>
      <c r="D8" s="153" t="s">
        <v>19</v>
      </c>
      <c r="K8" s="140" t="s">
        <v>20</v>
      </c>
      <c r="AK8" s="153" t="s">
        <v>21</v>
      </c>
      <c r="AN8" s="142" t="s">
        <v>26</v>
      </c>
      <c r="AR8" s="3"/>
      <c r="BE8" s="195"/>
      <c r="BS8" s="191" t="s">
        <v>6</v>
      </c>
    </row>
    <row r="9" spans="1:74" ht="14.45" customHeight="1">
      <c r="B9" s="3"/>
      <c r="AR9" s="3"/>
      <c r="BE9" s="195"/>
      <c r="BS9" s="191" t="s">
        <v>6</v>
      </c>
    </row>
    <row r="10" spans="1:74" ht="12" customHeight="1">
      <c r="B10" s="3"/>
      <c r="D10" s="153" t="s">
        <v>22</v>
      </c>
      <c r="AK10" s="153" t="s">
        <v>23</v>
      </c>
      <c r="AN10" s="140" t="s">
        <v>1</v>
      </c>
      <c r="AR10" s="3"/>
      <c r="BE10" s="195"/>
      <c r="BS10" s="191" t="s">
        <v>6</v>
      </c>
    </row>
    <row r="11" spans="1:74" ht="18.399999999999999" customHeight="1">
      <c r="B11" s="3"/>
      <c r="E11" s="140" t="s">
        <v>20</v>
      </c>
      <c r="AK11" s="153" t="s">
        <v>24</v>
      </c>
      <c r="AN11" s="140" t="s">
        <v>1</v>
      </c>
      <c r="AR11" s="3"/>
      <c r="BE11" s="195"/>
      <c r="BS11" s="191" t="s">
        <v>6</v>
      </c>
    </row>
    <row r="12" spans="1:74" ht="6.95" customHeight="1">
      <c r="B12" s="3"/>
      <c r="AR12" s="3"/>
      <c r="BE12" s="195"/>
      <c r="BS12" s="191" t="s">
        <v>6</v>
      </c>
    </row>
    <row r="13" spans="1:74" ht="12" customHeight="1">
      <c r="B13" s="3"/>
      <c r="D13" s="153" t="s">
        <v>25</v>
      </c>
      <c r="AK13" s="153" t="s">
        <v>23</v>
      </c>
      <c r="AN13" s="142" t="s">
        <v>26</v>
      </c>
      <c r="AR13" s="3"/>
      <c r="BE13" s="195"/>
      <c r="BS13" s="191" t="s">
        <v>6</v>
      </c>
    </row>
    <row r="14" spans="1:74" ht="12.75">
      <c r="B14" s="3"/>
      <c r="E14" s="182" t="s">
        <v>26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153" t="s">
        <v>24</v>
      </c>
      <c r="AN14" s="142" t="s">
        <v>26</v>
      </c>
      <c r="AR14" s="3"/>
      <c r="BE14" s="195"/>
      <c r="BS14" s="191" t="s">
        <v>6</v>
      </c>
    </row>
    <row r="15" spans="1:74" ht="6.95" customHeight="1">
      <c r="B15" s="3"/>
      <c r="AR15" s="3"/>
      <c r="BE15" s="195"/>
      <c r="BS15" s="191" t="s">
        <v>4</v>
      </c>
    </row>
    <row r="16" spans="1:74" ht="12" customHeight="1">
      <c r="B16" s="3"/>
      <c r="D16" s="153" t="s">
        <v>27</v>
      </c>
      <c r="AK16" s="153" t="s">
        <v>23</v>
      </c>
      <c r="AN16" s="140" t="s">
        <v>1</v>
      </c>
      <c r="AR16" s="3"/>
      <c r="BE16" s="195"/>
      <c r="BS16" s="191" t="s">
        <v>4</v>
      </c>
    </row>
    <row r="17" spans="1:71" ht="18.399999999999999" customHeight="1">
      <c r="B17" s="3"/>
      <c r="E17" s="140" t="s">
        <v>20</v>
      </c>
      <c r="AK17" s="153" t="s">
        <v>24</v>
      </c>
      <c r="AN17" s="140" t="s">
        <v>1</v>
      </c>
      <c r="AR17" s="3"/>
      <c r="BE17" s="195"/>
      <c r="BS17" s="191" t="s">
        <v>4</v>
      </c>
    </row>
    <row r="18" spans="1:71" ht="6.95" customHeight="1">
      <c r="B18" s="3"/>
      <c r="AR18" s="3"/>
      <c r="BE18" s="195"/>
      <c r="BS18" s="191" t="s">
        <v>6</v>
      </c>
    </row>
    <row r="19" spans="1:71" ht="12" customHeight="1">
      <c r="B19" s="3"/>
      <c r="D19" s="153" t="s">
        <v>28</v>
      </c>
      <c r="AK19" s="153" t="s">
        <v>23</v>
      </c>
      <c r="AN19" s="140" t="s">
        <v>1</v>
      </c>
      <c r="AR19" s="3"/>
      <c r="BE19" s="195"/>
      <c r="BS19" s="191" t="s">
        <v>6</v>
      </c>
    </row>
    <row r="20" spans="1:71" ht="18.399999999999999" customHeight="1">
      <c r="B20" s="3"/>
      <c r="E20" s="140" t="s">
        <v>20</v>
      </c>
      <c r="AK20" s="153" t="s">
        <v>24</v>
      </c>
      <c r="AN20" s="140" t="s">
        <v>1</v>
      </c>
      <c r="AR20" s="3"/>
      <c r="BE20" s="195"/>
      <c r="BS20" s="191" t="s">
        <v>29</v>
      </c>
    </row>
    <row r="21" spans="1:71" ht="6.95" customHeight="1">
      <c r="B21" s="3"/>
      <c r="AR21" s="3"/>
      <c r="BE21" s="195"/>
    </row>
    <row r="22" spans="1:71" ht="12" customHeight="1">
      <c r="B22" s="3"/>
      <c r="D22" s="153" t="s">
        <v>30</v>
      </c>
      <c r="AR22" s="3"/>
      <c r="BE22" s="195"/>
    </row>
    <row r="23" spans="1:71" ht="16.5" customHeight="1">
      <c r="B23" s="3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3"/>
      <c r="BE23" s="195"/>
    </row>
    <row r="24" spans="1:71" ht="6.95" customHeight="1">
      <c r="B24" s="3"/>
      <c r="AR24" s="3"/>
      <c r="BE24" s="195"/>
    </row>
    <row r="25" spans="1:71" ht="6.95" customHeight="1">
      <c r="B25" s="3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R25" s="3"/>
      <c r="BE25" s="195"/>
    </row>
    <row r="26" spans="1:71" s="15" customFormat="1" ht="25.9" customHeight="1">
      <c r="A26" s="154"/>
      <c r="B26" s="8"/>
      <c r="C26" s="154"/>
      <c r="D26" s="9" t="s">
        <v>31</v>
      </c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84">
        <f>ROUND(AG94,2)</f>
        <v>0</v>
      </c>
      <c r="AL26" s="185"/>
      <c r="AM26" s="185"/>
      <c r="AN26" s="185"/>
      <c r="AO26" s="185"/>
      <c r="AP26" s="154"/>
      <c r="AQ26" s="154"/>
      <c r="AR26" s="8"/>
      <c r="BE26" s="195"/>
    </row>
    <row r="27" spans="1:71" s="15" customFormat="1" ht="6.95" customHeight="1">
      <c r="A27" s="154"/>
      <c r="B27" s="8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8"/>
      <c r="BE27" s="195"/>
    </row>
    <row r="28" spans="1:71" s="15" customFormat="1" ht="12.75">
      <c r="A28" s="154"/>
      <c r="B28" s="8"/>
      <c r="C28" s="154"/>
      <c r="D28" s="154"/>
      <c r="E28" s="154"/>
      <c r="F28" s="154"/>
      <c r="G28" s="154"/>
      <c r="H28" s="154"/>
      <c r="I28" s="154"/>
      <c r="J28" s="154"/>
      <c r="K28" s="154"/>
      <c r="L28" s="186" t="s">
        <v>32</v>
      </c>
      <c r="M28" s="186"/>
      <c r="N28" s="186"/>
      <c r="O28" s="186"/>
      <c r="P28" s="186"/>
      <c r="Q28" s="154"/>
      <c r="R28" s="154"/>
      <c r="S28" s="154"/>
      <c r="T28" s="154"/>
      <c r="U28" s="154"/>
      <c r="V28" s="154"/>
      <c r="W28" s="186" t="s">
        <v>33</v>
      </c>
      <c r="X28" s="186"/>
      <c r="Y28" s="186"/>
      <c r="Z28" s="186"/>
      <c r="AA28" s="186"/>
      <c r="AB28" s="186"/>
      <c r="AC28" s="186"/>
      <c r="AD28" s="186"/>
      <c r="AE28" s="186"/>
      <c r="AF28" s="154"/>
      <c r="AG28" s="154"/>
      <c r="AH28" s="154"/>
      <c r="AI28" s="154"/>
      <c r="AJ28" s="154"/>
      <c r="AK28" s="186" t="s">
        <v>34</v>
      </c>
      <c r="AL28" s="186"/>
      <c r="AM28" s="186"/>
      <c r="AN28" s="186"/>
      <c r="AO28" s="186"/>
      <c r="AP28" s="154"/>
      <c r="AQ28" s="154"/>
      <c r="AR28" s="8"/>
      <c r="BE28" s="195"/>
    </row>
    <row r="29" spans="1:71" s="146" customFormat="1" ht="14.45" customHeight="1">
      <c r="B29" s="10"/>
      <c r="D29" s="153" t="s">
        <v>35</v>
      </c>
      <c r="F29" s="153" t="s">
        <v>36</v>
      </c>
      <c r="L29" s="174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10"/>
      <c r="BE29" s="196"/>
    </row>
    <row r="30" spans="1:71" s="146" customFormat="1" ht="14.45" customHeight="1">
      <c r="B30" s="10"/>
      <c r="F30" s="153" t="s">
        <v>37</v>
      </c>
      <c r="L30" s="174">
        <v>0.12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10"/>
      <c r="BE30" s="196"/>
    </row>
    <row r="31" spans="1:71" s="146" customFormat="1" ht="14.45" hidden="1" customHeight="1">
      <c r="B31" s="10"/>
      <c r="F31" s="153" t="s">
        <v>38</v>
      </c>
      <c r="L31" s="174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10"/>
      <c r="BE31" s="196"/>
    </row>
    <row r="32" spans="1:71" s="146" customFormat="1" ht="14.45" hidden="1" customHeight="1">
      <c r="B32" s="10"/>
      <c r="F32" s="153" t="s">
        <v>39</v>
      </c>
      <c r="L32" s="174">
        <v>0.12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10"/>
      <c r="BE32" s="196"/>
    </row>
    <row r="33" spans="1:57" s="146" customFormat="1" ht="14.45" hidden="1" customHeight="1">
      <c r="B33" s="10"/>
      <c r="F33" s="153" t="s">
        <v>40</v>
      </c>
      <c r="L33" s="174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10"/>
      <c r="BE33" s="196"/>
    </row>
    <row r="34" spans="1:57" s="15" customFormat="1" ht="6.95" customHeight="1">
      <c r="A34" s="154"/>
      <c r="B34" s="8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8"/>
      <c r="BE34" s="195"/>
    </row>
    <row r="35" spans="1:57" s="15" customFormat="1" ht="25.9" customHeight="1">
      <c r="A35" s="154"/>
      <c r="B35" s="8"/>
      <c r="C35" s="11"/>
      <c r="D35" s="12" t="s">
        <v>41</v>
      </c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3" t="s">
        <v>42</v>
      </c>
      <c r="U35" s="147"/>
      <c r="V35" s="147"/>
      <c r="W35" s="147"/>
      <c r="X35" s="175" t="s">
        <v>43</v>
      </c>
      <c r="Y35" s="176"/>
      <c r="Z35" s="176"/>
      <c r="AA35" s="176"/>
      <c r="AB35" s="176"/>
      <c r="AC35" s="147"/>
      <c r="AD35" s="147"/>
      <c r="AE35" s="147"/>
      <c r="AF35" s="147"/>
      <c r="AG35" s="147"/>
      <c r="AH35" s="147"/>
      <c r="AI35" s="147"/>
      <c r="AJ35" s="147"/>
      <c r="AK35" s="177">
        <f>SUM(AK26:AK33)</f>
        <v>0</v>
      </c>
      <c r="AL35" s="176"/>
      <c r="AM35" s="176"/>
      <c r="AN35" s="176"/>
      <c r="AO35" s="178"/>
      <c r="AP35" s="11"/>
      <c r="AQ35" s="11"/>
      <c r="AR35" s="8"/>
      <c r="BE35" s="154"/>
    </row>
    <row r="36" spans="1:57" s="15" customFormat="1" ht="6.95" customHeight="1">
      <c r="A36" s="154"/>
      <c r="B36" s="8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8"/>
      <c r="BE36" s="154"/>
    </row>
    <row r="37" spans="1:57" s="15" customFormat="1" ht="14.45" customHeight="1">
      <c r="A37" s="154"/>
      <c r="B37" s="8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8"/>
      <c r="BE37" s="154"/>
    </row>
    <row r="38" spans="1:57" ht="14.45" customHeight="1">
      <c r="B38" s="3"/>
      <c r="AR38" s="3"/>
    </row>
    <row r="39" spans="1:57" ht="14.45" customHeight="1">
      <c r="B39" s="3"/>
      <c r="AR39" s="3"/>
    </row>
    <row r="40" spans="1:57" ht="14.45" customHeight="1">
      <c r="B40" s="3"/>
      <c r="AR40" s="3"/>
    </row>
    <row r="41" spans="1:57" ht="14.45" customHeight="1">
      <c r="B41" s="3"/>
      <c r="AR41" s="3"/>
    </row>
    <row r="42" spans="1:57" ht="14.45" customHeight="1">
      <c r="B42" s="3"/>
      <c r="AR42" s="3"/>
    </row>
    <row r="43" spans="1:57" ht="14.45" customHeight="1">
      <c r="B43" s="3"/>
      <c r="AR43" s="3"/>
    </row>
    <row r="44" spans="1:57" ht="14.45" customHeight="1">
      <c r="B44" s="3"/>
      <c r="AR44" s="3"/>
    </row>
    <row r="45" spans="1:57" ht="14.45" customHeight="1">
      <c r="B45" s="3"/>
      <c r="AR45" s="3"/>
    </row>
    <row r="46" spans="1:57" ht="14.45" customHeight="1">
      <c r="B46" s="3"/>
      <c r="AR46" s="3"/>
    </row>
    <row r="47" spans="1:57" ht="14.45" customHeight="1">
      <c r="B47" s="3"/>
      <c r="AR47" s="3"/>
    </row>
    <row r="48" spans="1:57" ht="14.45" customHeight="1">
      <c r="B48" s="3"/>
      <c r="AR48" s="3"/>
    </row>
    <row r="49" spans="1:57" s="15" customFormat="1" ht="14.45" customHeight="1">
      <c r="B49" s="14"/>
      <c r="D49" s="16" t="s">
        <v>44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6" t="s">
        <v>45</v>
      </c>
      <c r="AI49" s="17"/>
      <c r="AJ49" s="17"/>
      <c r="AK49" s="17"/>
      <c r="AL49" s="17"/>
      <c r="AM49" s="17"/>
      <c r="AN49" s="17"/>
      <c r="AO49" s="17"/>
      <c r="AR49" s="14"/>
    </row>
    <row r="50" spans="1:57">
      <c r="B50" s="3"/>
      <c r="AR50" s="3"/>
    </row>
    <row r="51" spans="1:57">
      <c r="B51" s="3"/>
      <c r="AR51" s="3"/>
    </row>
    <row r="52" spans="1:57">
      <c r="B52" s="3"/>
      <c r="AR52" s="3"/>
    </row>
    <row r="53" spans="1:57">
      <c r="B53" s="3"/>
      <c r="AR53" s="3"/>
    </row>
    <row r="54" spans="1:57">
      <c r="B54" s="3"/>
      <c r="AR54" s="3"/>
    </row>
    <row r="55" spans="1:57">
      <c r="B55" s="3"/>
      <c r="AR55" s="3"/>
    </row>
    <row r="56" spans="1:57">
      <c r="B56" s="3"/>
      <c r="AR56" s="3"/>
    </row>
    <row r="57" spans="1:57">
      <c r="B57" s="3"/>
      <c r="AR57" s="3"/>
    </row>
    <row r="58" spans="1:57">
      <c r="B58" s="3"/>
      <c r="AR58" s="3"/>
    </row>
    <row r="59" spans="1:57">
      <c r="B59" s="3"/>
      <c r="AR59" s="3"/>
    </row>
    <row r="60" spans="1:57" s="15" customFormat="1" ht="12.75">
      <c r="A60" s="154"/>
      <c r="B60" s="8"/>
      <c r="C60" s="154"/>
      <c r="D60" s="18" t="s">
        <v>46</v>
      </c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8" t="s">
        <v>47</v>
      </c>
      <c r="W60" s="144"/>
      <c r="X60" s="144"/>
      <c r="Y60" s="144"/>
      <c r="Z60" s="144"/>
      <c r="AA60" s="144"/>
      <c r="AB60" s="144"/>
      <c r="AC60" s="144"/>
      <c r="AD60" s="144"/>
      <c r="AE60" s="144"/>
      <c r="AF60" s="144"/>
      <c r="AG60" s="144"/>
      <c r="AH60" s="18" t="s">
        <v>46</v>
      </c>
      <c r="AI60" s="144"/>
      <c r="AJ60" s="144"/>
      <c r="AK60" s="144"/>
      <c r="AL60" s="144"/>
      <c r="AM60" s="18" t="s">
        <v>47</v>
      </c>
      <c r="AN60" s="144"/>
      <c r="AO60" s="144"/>
      <c r="AP60" s="154"/>
      <c r="AQ60" s="154"/>
      <c r="AR60" s="8"/>
      <c r="BE60" s="154"/>
    </row>
    <row r="61" spans="1:57">
      <c r="B61" s="3"/>
      <c r="AR61" s="3"/>
    </row>
    <row r="62" spans="1:57">
      <c r="B62" s="3"/>
      <c r="AR62" s="3"/>
    </row>
    <row r="63" spans="1:57">
      <c r="B63" s="3"/>
      <c r="AR63" s="3"/>
    </row>
    <row r="64" spans="1:57" s="15" customFormat="1" ht="12.75">
      <c r="A64" s="154"/>
      <c r="B64" s="8"/>
      <c r="C64" s="154"/>
      <c r="D64" s="16" t="s">
        <v>48</v>
      </c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6" t="s">
        <v>49</v>
      </c>
      <c r="AI64" s="19"/>
      <c r="AJ64" s="19"/>
      <c r="AK64" s="19"/>
      <c r="AL64" s="19"/>
      <c r="AM64" s="19"/>
      <c r="AN64" s="19"/>
      <c r="AO64" s="19"/>
      <c r="AP64" s="154"/>
      <c r="AQ64" s="154"/>
      <c r="AR64" s="8"/>
      <c r="BE64" s="154"/>
    </row>
    <row r="65" spans="1:57">
      <c r="B65" s="3"/>
      <c r="AR65" s="3"/>
    </row>
    <row r="66" spans="1:57">
      <c r="B66" s="3"/>
      <c r="AR66" s="3"/>
    </row>
    <row r="67" spans="1:57">
      <c r="B67" s="3"/>
      <c r="AR67" s="3"/>
    </row>
    <row r="68" spans="1:57">
      <c r="B68" s="3"/>
      <c r="AR68" s="3"/>
    </row>
    <row r="69" spans="1:57">
      <c r="B69" s="3"/>
      <c r="AR69" s="3"/>
    </row>
    <row r="70" spans="1:57">
      <c r="B70" s="3"/>
      <c r="AR70" s="3"/>
    </row>
    <row r="71" spans="1:57">
      <c r="B71" s="3"/>
      <c r="AR71" s="3"/>
    </row>
    <row r="72" spans="1:57">
      <c r="B72" s="3"/>
      <c r="AR72" s="3"/>
    </row>
    <row r="73" spans="1:57">
      <c r="B73" s="3"/>
      <c r="AR73" s="3"/>
    </row>
    <row r="74" spans="1:57">
      <c r="B74" s="3"/>
      <c r="AR74" s="3"/>
    </row>
    <row r="75" spans="1:57" s="15" customFormat="1" ht="12.75">
      <c r="A75" s="154"/>
      <c r="B75" s="8"/>
      <c r="C75" s="154"/>
      <c r="D75" s="18" t="s">
        <v>46</v>
      </c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8" t="s">
        <v>47</v>
      </c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8" t="s">
        <v>46</v>
      </c>
      <c r="AI75" s="144"/>
      <c r="AJ75" s="144"/>
      <c r="AK75" s="144"/>
      <c r="AL75" s="144"/>
      <c r="AM75" s="18" t="s">
        <v>47</v>
      </c>
      <c r="AN75" s="144"/>
      <c r="AO75" s="144"/>
      <c r="AP75" s="154"/>
      <c r="AQ75" s="154"/>
      <c r="AR75" s="8"/>
      <c r="BE75" s="154"/>
    </row>
    <row r="76" spans="1:57" s="15" customFormat="1">
      <c r="A76" s="154"/>
      <c r="B76" s="8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8"/>
      <c r="BE76" s="154"/>
    </row>
    <row r="77" spans="1:57" s="15" customFormat="1" ht="6.95" customHeight="1">
      <c r="A77" s="154"/>
      <c r="B77" s="20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8"/>
      <c r="BE77" s="154"/>
    </row>
    <row r="81" spans="1:91" s="15" customFormat="1" ht="6.95" customHeight="1">
      <c r="A81" s="154"/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8"/>
      <c r="BE81" s="154"/>
    </row>
    <row r="82" spans="1:91" s="15" customFormat="1" ht="24.95" customHeight="1">
      <c r="A82" s="154"/>
      <c r="B82" s="8"/>
      <c r="C82" s="4" t="s">
        <v>50</v>
      </c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8"/>
      <c r="BE82" s="154"/>
    </row>
    <row r="83" spans="1:91" s="15" customFormat="1" ht="6.95" customHeight="1">
      <c r="A83" s="154"/>
      <c r="B83" s="8"/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8"/>
      <c r="BE83" s="154"/>
    </row>
    <row r="84" spans="1:91" s="150" customFormat="1" ht="12" customHeight="1">
      <c r="B84" s="24"/>
      <c r="C84" s="153" t="s">
        <v>13</v>
      </c>
      <c r="L84" s="150" t="str">
        <f>K5</f>
        <v>2024-11</v>
      </c>
      <c r="AR84" s="24"/>
    </row>
    <row r="85" spans="1:91" s="148" customFormat="1" ht="36.950000000000003" customHeight="1">
      <c r="B85" s="25"/>
      <c r="C85" s="26" t="s">
        <v>16</v>
      </c>
      <c r="L85" s="165" t="str">
        <f>K6</f>
        <v>Objekt Vlastina - stavební úpravy ve 2.NP - revize 01</v>
      </c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R85" s="25"/>
    </row>
    <row r="86" spans="1:91" s="15" customFormat="1" ht="6.95" customHeight="1">
      <c r="A86" s="154"/>
      <c r="B86" s="8"/>
      <c r="C86" s="154"/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8"/>
      <c r="BE86" s="154"/>
    </row>
    <row r="87" spans="1:91" s="15" customFormat="1" ht="12" customHeight="1">
      <c r="A87" s="154"/>
      <c r="B87" s="8"/>
      <c r="C87" s="153" t="s">
        <v>19</v>
      </c>
      <c r="D87" s="154"/>
      <c r="E87" s="154"/>
      <c r="F87" s="154"/>
      <c r="G87" s="154"/>
      <c r="H87" s="154"/>
      <c r="I87" s="154"/>
      <c r="J87" s="154"/>
      <c r="K87" s="154"/>
      <c r="L87" s="27" t="str">
        <f>IF(K8="","",K8)</f>
        <v xml:space="preserve"> </v>
      </c>
      <c r="M87" s="154"/>
      <c r="N87" s="154"/>
      <c r="O87" s="154"/>
      <c r="P87" s="154"/>
      <c r="Q87" s="154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3" t="s">
        <v>21</v>
      </c>
      <c r="AJ87" s="154"/>
      <c r="AK87" s="154"/>
      <c r="AL87" s="154"/>
      <c r="AM87" s="167" t="str">
        <f>IF(AN8= "","",AN8)</f>
        <v>Vyplň údaj</v>
      </c>
      <c r="AN87" s="167"/>
      <c r="AO87" s="154"/>
      <c r="AP87" s="154"/>
      <c r="AQ87" s="154"/>
      <c r="AR87" s="8"/>
      <c r="BE87" s="154"/>
    </row>
    <row r="88" spans="1:91" s="15" customFormat="1" ht="6.95" customHeight="1">
      <c r="A88" s="154"/>
      <c r="B88" s="8"/>
      <c r="C88" s="154"/>
      <c r="D88" s="154"/>
      <c r="E88" s="154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8"/>
      <c r="BE88" s="154"/>
    </row>
    <row r="89" spans="1:91" s="15" customFormat="1" ht="15.2" customHeight="1">
      <c r="A89" s="154"/>
      <c r="B89" s="8"/>
      <c r="C89" s="153" t="s">
        <v>22</v>
      </c>
      <c r="D89" s="154"/>
      <c r="E89" s="154"/>
      <c r="F89" s="154"/>
      <c r="G89" s="154"/>
      <c r="H89" s="154"/>
      <c r="I89" s="154"/>
      <c r="J89" s="154"/>
      <c r="K89" s="154"/>
      <c r="L89" s="150" t="str">
        <f>IF(E11= "","",E11)</f>
        <v xml:space="preserve"> </v>
      </c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3" t="s">
        <v>27</v>
      </c>
      <c r="AJ89" s="154"/>
      <c r="AK89" s="154"/>
      <c r="AL89" s="154"/>
      <c r="AM89" s="168" t="str">
        <f>IF(E17="","",E17)</f>
        <v xml:space="preserve"> </v>
      </c>
      <c r="AN89" s="169"/>
      <c r="AO89" s="169"/>
      <c r="AP89" s="169"/>
      <c r="AQ89" s="154"/>
      <c r="AR89" s="8"/>
      <c r="AS89" s="197" t="s">
        <v>51</v>
      </c>
      <c r="AT89" s="198"/>
      <c r="AU89" s="77"/>
      <c r="AV89" s="77"/>
      <c r="AW89" s="77"/>
      <c r="AX89" s="77"/>
      <c r="AY89" s="77"/>
      <c r="AZ89" s="77"/>
      <c r="BA89" s="77"/>
      <c r="BB89" s="77"/>
      <c r="BC89" s="77"/>
      <c r="BD89" s="199"/>
      <c r="BE89" s="154"/>
    </row>
    <row r="90" spans="1:91" s="15" customFormat="1" ht="15.2" customHeight="1">
      <c r="A90" s="154"/>
      <c r="B90" s="8"/>
      <c r="C90" s="153" t="s">
        <v>25</v>
      </c>
      <c r="D90" s="154"/>
      <c r="E90" s="154"/>
      <c r="F90" s="154"/>
      <c r="G90" s="154"/>
      <c r="H90" s="154"/>
      <c r="I90" s="154"/>
      <c r="J90" s="154"/>
      <c r="K90" s="154"/>
      <c r="L90" s="150" t="str">
        <f>IF(E14= "Vyplň údaj","",E14)</f>
        <v/>
      </c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3" t="s">
        <v>28</v>
      </c>
      <c r="AJ90" s="154"/>
      <c r="AK90" s="154"/>
      <c r="AL90" s="154"/>
      <c r="AM90" s="168" t="str">
        <f>IF(E20="","",E20)</f>
        <v xml:space="preserve"> </v>
      </c>
      <c r="AN90" s="169"/>
      <c r="AO90" s="169"/>
      <c r="AP90" s="169"/>
      <c r="AQ90" s="154"/>
      <c r="AR90" s="8"/>
      <c r="AS90" s="170"/>
      <c r="AT90" s="171"/>
      <c r="AU90" s="28"/>
      <c r="AV90" s="28"/>
      <c r="AW90" s="28"/>
      <c r="AX90" s="28"/>
      <c r="AY90" s="28"/>
      <c r="AZ90" s="28"/>
      <c r="BA90" s="28"/>
      <c r="BB90" s="28"/>
      <c r="BC90" s="28"/>
      <c r="BD90" s="29"/>
      <c r="BE90" s="154"/>
    </row>
    <row r="91" spans="1:91" s="15" customFormat="1" ht="10.9" customHeight="1">
      <c r="A91" s="154"/>
      <c r="B91" s="8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8"/>
      <c r="AS91" s="170"/>
      <c r="AT91" s="171"/>
      <c r="AU91" s="28"/>
      <c r="AV91" s="28"/>
      <c r="AW91" s="28"/>
      <c r="AX91" s="28"/>
      <c r="AY91" s="28"/>
      <c r="AZ91" s="28"/>
      <c r="BA91" s="28"/>
      <c r="BB91" s="28"/>
      <c r="BC91" s="28"/>
      <c r="BD91" s="29"/>
      <c r="BE91" s="154"/>
    </row>
    <row r="92" spans="1:91" s="15" customFormat="1" ht="29.25" customHeight="1">
      <c r="A92" s="154"/>
      <c r="B92" s="8"/>
      <c r="C92" s="160" t="s">
        <v>52</v>
      </c>
      <c r="D92" s="161"/>
      <c r="E92" s="161"/>
      <c r="F92" s="161"/>
      <c r="G92" s="161"/>
      <c r="H92" s="30"/>
      <c r="I92" s="162" t="s">
        <v>53</v>
      </c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3" t="s">
        <v>54</v>
      </c>
      <c r="AH92" s="161"/>
      <c r="AI92" s="161"/>
      <c r="AJ92" s="161"/>
      <c r="AK92" s="161"/>
      <c r="AL92" s="161"/>
      <c r="AM92" s="161"/>
      <c r="AN92" s="162" t="s">
        <v>55</v>
      </c>
      <c r="AO92" s="161"/>
      <c r="AP92" s="164"/>
      <c r="AQ92" s="31" t="s">
        <v>56</v>
      </c>
      <c r="AR92" s="8"/>
      <c r="AS92" s="32" t="s">
        <v>57</v>
      </c>
      <c r="AT92" s="33" t="s">
        <v>58</v>
      </c>
      <c r="AU92" s="33" t="s">
        <v>59</v>
      </c>
      <c r="AV92" s="33" t="s">
        <v>60</v>
      </c>
      <c r="AW92" s="33" t="s">
        <v>61</v>
      </c>
      <c r="AX92" s="33" t="s">
        <v>62</v>
      </c>
      <c r="AY92" s="33" t="s">
        <v>63</v>
      </c>
      <c r="AZ92" s="33" t="s">
        <v>64</v>
      </c>
      <c r="BA92" s="33" t="s">
        <v>65</v>
      </c>
      <c r="BB92" s="33" t="s">
        <v>66</v>
      </c>
      <c r="BC92" s="33" t="s">
        <v>67</v>
      </c>
      <c r="BD92" s="34" t="s">
        <v>68</v>
      </c>
      <c r="BE92" s="154"/>
    </row>
    <row r="93" spans="1:91" s="15" customFormat="1" ht="10.9" customHeight="1">
      <c r="A93" s="154"/>
      <c r="B93" s="8"/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8"/>
      <c r="AS93" s="35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7"/>
      <c r="BE93" s="154"/>
    </row>
    <row r="94" spans="1:91" s="200" customFormat="1" ht="32.450000000000003" customHeight="1">
      <c r="B94" s="38"/>
      <c r="C94" s="39" t="s">
        <v>69</v>
      </c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158">
        <f>ROUND(SUM(AG95:AG96),2)</f>
        <v>0</v>
      </c>
      <c r="AH94" s="158"/>
      <c r="AI94" s="158"/>
      <c r="AJ94" s="158"/>
      <c r="AK94" s="158"/>
      <c r="AL94" s="158"/>
      <c r="AM94" s="158"/>
      <c r="AN94" s="159">
        <f>SUM(AG94,AT94)</f>
        <v>0</v>
      </c>
      <c r="AO94" s="159"/>
      <c r="AP94" s="159"/>
      <c r="AQ94" s="41" t="s">
        <v>1</v>
      </c>
      <c r="AR94" s="38"/>
      <c r="AS94" s="42">
        <f>ROUND(SUM(AS95:AS96),2)</f>
        <v>0</v>
      </c>
      <c r="AT94" s="43">
        <f>ROUND(SUM(AV94:AW94),2)</f>
        <v>0</v>
      </c>
      <c r="AU94" s="44">
        <f>ROUND(SUM(AU95:AU96),5)</f>
        <v>0</v>
      </c>
      <c r="AV94" s="43">
        <f>ROUND(AZ94*L29,2)</f>
        <v>0</v>
      </c>
      <c r="AW94" s="43">
        <f>ROUND(BA94*L30,2)</f>
        <v>0</v>
      </c>
      <c r="AX94" s="43">
        <f>ROUND(BB94*L29,2)</f>
        <v>0</v>
      </c>
      <c r="AY94" s="43">
        <f>ROUND(BC94*L30,2)</f>
        <v>0</v>
      </c>
      <c r="AZ94" s="43">
        <f>ROUND(SUM(AZ95:AZ96),2)</f>
        <v>0</v>
      </c>
      <c r="BA94" s="43">
        <f>ROUND(SUM(BA95:BA96),2)</f>
        <v>0</v>
      </c>
      <c r="BB94" s="43">
        <f>ROUND(SUM(BB95:BB96),2)</f>
        <v>0</v>
      </c>
      <c r="BC94" s="43">
        <f>ROUND(SUM(BC95:BC96),2)</f>
        <v>0</v>
      </c>
      <c r="BD94" s="45">
        <f>ROUND(SUM(BD95:BD96),2)</f>
        <v>0</v>
      </c>
      <c r="BS94" s="201" t="s">
        <v>70</v>
      </c>
      <c r="BT94" s="201" t="s">
        <v>71</v>
      </c>
      <c r="BU94" s="202" t="s">
        <v>72</v>
      </c>
      <c r="BV94" s="201" t="s">
        <v>73</v>
      </c>
      <c r="BW94" s="201" t="s">
        <v>5</v>
      </c>
      <c r="BX94" s="201" t="s">
        <v>74</v>
      </c>
      <c r="CL94" s="201" t="s">
        <v>1</v>
      </c>
    </row>
    <row r="95" spans="1:91" s="204" customFormat="1" ht="16.5" customHeight="1">
      <c r="A95" s="203" t="s">
        <v>75</v>
      </c>
      <c r="B95" s="46"/>
      <c r="C95" s="47"/>
      <c r="D95" s="157" t="s">
        <v>76</v>
      </c>
      <c r="E95" s="157"/>
      <c r="F95" s="157"/>
      <c r="G95" s="157"/>
      <c r="H95" s="157"/>
      <c r="I95" s="151"/>
      <c r="J95" s="157" t="s">
        <v>77</v>
      </c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5">
        <f>'SO 01 - Stavební úpravy Z...'!J30</f>
        <v>0</v>
      </c>
      <c r="AH95" s="156"/>
      <c r="AI95" s="156"/>
      <c r="AJ95" s="156"/>
      <c r="AK95" s="156"/>
      <c r="AL95" s="156"/>
      <c r="AM95" s="156"/>
      <c r="AN95" s="155">
        <f>SUM(AG95,AT95)</f>
        <v>0</v>
      </c>
      <c r="AO95" s="156"/>
      <c r="AP95" s="156"/>
      <c r="AQ95" s="48" t="s">
        <v>78</v>
      </c>
      <c r="AR95" s="46"/>
      <c r="AS95" s="49">
        <v>0</v>
      </c>
      <c r="AT95" s="50">
        <f>ROUND(SUM(AV95:AW95),2)</f>
        <v>0</v>
      </c>
      <c r="AU95" s="51">
        <f>'SO 01 - Stavební úpravy Z...'!P143</f>
        <v>0</v>
      </c>
      <c r="AV95" s="50">
        <f>'SO 01 - Stavební úpravy Z...'!J33</f>
        <v>0</v>
      </c>
      <c r="AW95" s="50">
        <f>'SO 01 - Stavební úpravy Z...'!J34</f>
        <v>0</v>
      </c>
      <c r="AX95" s="50">
        <f>'SO 01 - Stavební úpravy Z...'!J35</f>
        <v>0</v>
      </c>
      <c r="AY95" s="50">
        <f>'SO 01 - Stavební úpravy Z...'!J36</f>
        <v>0</v>
      </c>
      <c r="AZ95" s="50">
        <f>'SO 01 - Stavební úpravy Z...'!F33</f>
        <v>0</v>
      </c>
      <c r="BA95" s="50">
        <f>'SO 01 - Stavební úpravy Z...'!F34</f>
        <v>0</v>
      </c>
      <c r="BB95" s="50">
        <f>'SO 01 - Stavební úpravy Z...'!F35</f>
        <v>0</v>
      </c>
      <c r="BC95" s="50">
        <f>'SO 01 - Stavební úpravy Z...'!F36</f>
        <v>0</v>
      </c>
      <c r="BD95" s="52">
        <f>'SO 01 - Stavební úpravy Z...'!F37</f>
        <v>0</v>
      </c>
      <c r="BT95" s="205" t="s">
        <v>79</v>
      </c>
      <c r="BV95" s="205" t="s">
        <v>73</v>
      </c>
      <c r="BW95" s="205" t="s">
        <v>80</v>
      </c>
      <c r="BX95" s="205" t="s">
        <v>5</v>
      </c>
      <c r="CL95" s="205" t="s">
        <v>1</v>
      </c>
      <c r="CM95" s="205" t="s">
        <v>81</v>
      </c>
    </row>
    <row r="96" spans="1:91" s="204" customFormat="1" ht="24.75" customHeight="1">
      <c r="A96" s="203" t="s">
        <v>75</v>
      </c>
      <c r="B96" s="46"/>
      <c r="C96" s="47"/>
      <c r="D96" s="157" t="s">
        <v>82</v>
      </c>
      <c r="E96" s="157"/>
      <c r="F96" s="157"/>
      <c r="G96" s="157"/>
      <c r="H96" s="157"/>
      <c r="I96" s="151"/>
      <c r="J96" s="157" t="s">
        <v>83</v>
      </c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5">
        <f>'SO 02 - Stavební úpravy s...'!J30</f>
        <v>0</v>
      </c>
      <c r="AH96" s="156"/>
      <c r="AI96" s="156"/>
      <c r="AJ96" s="156"/>
      <c r="AK96" s="156"/>
      <c r="AL96" s="156"/>
      <c r="AM96" s="156"/>
      <c r="AN96" s="155">
        <f>SUM(AG96,AT96)</f>
        <v>0</v>
      </c>
      <c r="AO96" s="156"/>
      <c r="AP96" s="156"/>
      <c r="AQ96" s="48" t="s">
        <v>78</v>
      </c>
      <c r="AR96" s="46"/>
      <c r="AS96" s="53">
        <v>0</v>
      </c>
      <c r="AT96" s="54">
        <f>ROUND(SUM(AV96:AW96),2)</f>
        <v>0</v>
      </c>
      <c r="AU96" s="55">
        <f>'SO 02 - Stavební úpravy s...'!P139</f>
        <v>0</v>
      </c>
      <c r="AV96" s="54">
        <f>'SO 02 - Stavební úpravy s...'!J33</f>
        <v>0</v>
      </c>
      <c r="AW96" s="54">
        <f>'SO 02 - Stavební úpravy s...'!J34</f>
        <v>0</v>
      </c>
      <c r="AX96" s="54">
        <f>'SO 02 - Stavební úpravy s...'!J35</f>
        <v>0</v>
      </c>
      <c r="AY96" s="54">
        <f>'SO 02 - Stavební úpravy s...'!J36</f>
        <v>0</v>
      </c>
      <c r="AZ96" s="54">
        <f>'SO 02 - Stavební úpravy s...'!F33</f>
        <v>0</v>
      </c>
      <c r="BA96" s="54">
        <f>'SO 02 - Stavební úpravy s...'!F34</f>
        <v>0</v>
      </c>
      <c r="BB96" s="54">
        <f>'SO 02 - Stavební úpravy s...'!F35</f>
        <v>0</v>
      </c>
      <c r="BC96" s="54">
        <f>'SO 02 - Stavební úpravy s...'!F36</f>
        <v>0</v>
      </c>
      <c r="BD96" s="56">
        <f>'SO 02 - Stavební úpravy s...'!F37</f>
        <v>0</v>
      </c>
      <c r="BT96" s="205" t="s">
        <v>79</v>
      </c>
      <c r="BV96" s="205" t="s">
        <v>73</v>
      </c>
      <c r="BW96" s="205" t="s">
        <v>84</v>
      </c>
      <c r="BX96" s="205" t="s">
        <v>5</v>
      </c>
      <c r="CL96" s="205" t="s">
        <v>1</v>
      </c>
      <c r="CM96" s="205" t="s">
        <v>81</v>
      </c>
    </row>
    <row r="97" spans="1:57" s="15" customFormat="1" ht="30" customHeight="1">
      <c r="A97" s="154"/>
      <c r="B97" s="8"/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8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</row>
    <row r="98" spans="1:57" s="15" customFormat="1" ht="6.95" customHeight="1">
      <c r="A98" s="154"/>
      <c r="B98" s="20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8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</row>
  </sheetData>
  <sheetProtection algorithmName="SHA-512" hashValue="ahv2p5UWHkO2tiWgZgq4r5SPJ556FhpKOIX3/4Y4nr/yAmm3WGZO4tBNVo+dnqgDXF7Pyyg86QVP854Dj3YkTQ==" saltValue="wh1S7pHz1J28XOGpAfHbsw==" spinCount="100000" sheet="1" objects="1" scenarios="1" selectLockedCells="1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SO 01 - Stavební úpravy Z...'!C2" display="/"/>
    <hyperlink ref="A96" location="'SO 02 - Stavební úpravy s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959"/>
  <sheetViews>
    <sheetView showGridLines="0" tabSelected="1" topLeftCell="A927" workbookViewId="0">
      <selection activeCell="H953" sqref="H953"/>
    </sheetView>
  </sheetViews>
  <sheetFormatPr defaultRowHeight="11.25"/>
  <cols>
    <col min="1" max="1" width="8.33203125" style="141" customWidth="1"/>
    <col min="2" max="2" width="1.1640625" style="141" customWidth="1"/>
    <col min="3" max="3" width="4.1640625" style="141" customWidth="1"/>
    <col min="4" max="4" width="4.33203125" style="141" customWidth="1"/>
    <col min="5" max="5" width="17.1640625" style="141" customWidth="1"/>
    <col min="6" max="6" width="50.83203125" style="141" customWidth="1"/>
    <col min="7" max="7" width="7.5" style="141" customWidth="1"/>
    <col min="8" max="8" width="14" style="141" customWidth="1"/>
    <col min="9" max="9" width="15.83203125" style="141" customWidth="1"/>
    <col min="10" max="10" width="22.33203125" style="141" customWidth="1"/>
    <col min="11" max="11" width="22.33203125" style="141" hidden="1" customWidth="1"/>
    <col min="12" max="12" width="9.33203125" style="141" customWidth="1"/>
    <col min="13" max="13" width="10.83203125" style="141" hidden="1" customWidth="1"/>
    <col min="14" max="14" width="0" style="141" hidden="1" customWidth="1"/>
    <col min="15" max="20" width="14.1640625" style="141" hidden="1" customWidth="1"/>
    <col min="21" max="21" width="16.33203125" style="141" hidden="1" customWidth="1"/>
    <col min="22" max="22" width="12.33203125" style="141" hidden="1" customWidth="1"/>
    <col min="23" max="23" width="16.33203125" style="141" hidden="1" customWidth="1"/>
    <col min="24" max="24" width="12.33203125" style="141" hidden="1" customWidth="1"/>
    <col min="25" max="25" width="15" style="141" hidden="1" customWidth="1"/>
    <col min="26" max="26" width="11" style="141" hidden="1" customWidth="1"/>
    <col min="27" max="27" width="15" style="141" hidden="1" customWidth="1"/>
    <col min="28" max="28" width="16.33203125" style="141" hidden="1" customWidth="1"/>
    <col min="29" max="29" width="11" style="141" hidden="1" customWidth="1"/>
    <col min="30" max="30" width="15" style="141" hidden="1" customWidth="1"/>
    <col min="31" max="31" width="16.33203125" style="141" hidden="1" customWidth="1"/>
    <col min="32" max="66" width="0" style="141" hidden="1" customWidth="1"/>
    <col min="67" max="16384" width="9.33203125" style="141"/>
  </cols>
  <sheetData>
    <row r="2" spans="1:46" ht="36.950000000000003" customHeight="1"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91" t="s">
        <v>80</v>
      </c>
    </row>
    <row r="3" spans="1:46" ht="6.95" customHeight="1">
      <c r="B3" s="1"/>
      <c r="C3" s="2"/>
      <c r="D3" s="2"/>
      <c r="E3" s="2"/>
      <c r="F3" s="2"/>
      <c r="G3" s="2"/>
      <c r="H3" s="2"/>
      <c r="I3" s="2"/>
      <c r="J3" s="2"/>
      <c r="K3" s="2"/>
      <c r="L3" s="3"/>
      <c r="AT3" s="191" t="s">
        <v>81</v>
      </c>
    </row>
    <row r="4" spans="1:46" ht="24.95" customHeight="1">
      <c r="B4" s="3"/>
      <c r="D4" s="4" t="s">
        <v>85</v>
      </c>
      <c r="L4" s="3"/>
      <c r="M4" s="209" t="s">
        <v>10</v>
      </c>
      <c r="AT4" s="191" t="s">
        <v>4</v>
      </c>
    </row>
    <row r="5" spans="1:46" ht="6.95" customHeight="1">
      <c r="B5" s="3"/>
      <c r="L5" s="3"/>
    </row>
    <row r="6" spans="1:46" ht="12" customHeight="1">
      <c r="B6" s="3"/>
      <c r="D6" s="153" t="s">
        <v>16</v>
      </c>
      <c r="L6" s="3"/>
    </row>
    <row r="7" spans="1:46" ht="16.5" customHeight="1">
      <c r="B7" s="3"/>
      <c r="E7" s="188" t="str">
        <f>'Rekapitulace stavby'!K6</f>
        <v>Objekt Vlastina - stavební úpravy ve 2.NP - revize 01</v>
      </c>
      <c r="F7" s="189"/>
      <c r="G7" s="189"/>
      <c r="H7" s="189"/>
      <c r="L7" s="3"/>
    </row>
    <row r="8" spans="1:46" s="15" customFormat="1" ht="12" customHeight="1">
      <c r="A8" s="154"/>
      <c r="B8" s="8"/>
      <c r="C8" s="154"/>
      <c r="D8" s="153" t="s">
        <v>86</v>
      </c>
      <c r="E8" s="154"/>
      <c r="F8" s="154"/>
      <c r="G8" s="154"/>
      <c r="H8" s="154"/>
      <c r="I8" s="154"/>
      <c r="J8" s="154"/>
      <c r="K8" s="154"/>
      <c r="L8" s="1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</row>
    <row r="9" spans="1:46" s="15" customFormat="1" ht="16.5" customHeight="1">
      <c r="A9" s="154"/>
      <c r="B9" s="8"/>
      <c r="C9" s="154"/>
      <c r="D9" s="154"/>
      <c r="E9" s="165" t="s">
        <v>87</v>
      </c>
      <c r="F9" s="187"/>
      <c r="G9" s="187"/>
      <c r="H9" s="187"/>
      <c r="I9" s="154"/>
      <c r="J9" s="154"/>
      <c r="K9" s="154"/>
      <c r="L9" s="1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</row>
    <row r="10" spans="1:46" s="15" customFormat="1">
      <c r="A10" s="154"/>
      <c r="B10" s="8"/>
      <c r="C10" s="154"/>
      <c r="D10" s="154"/>
      <c r="E10" s="154"/>
      <c r="F10" s="154"/>
      <c r="G10" s="154"/>
      <c r="H10" s="154"/>
      <c r="I10" s="154"/>
      <c r="J10" s="154"/>
      <c r="K10" s="154"/>
      <c r="L10" s="1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</row>
    <row r="11" spans="1:46" s="15" customFormat="1" ht="12" customHeight="1">
      <c r="A11" s="154"/>
      <c r="B11" s="8"/>
      <c r="C11" s="154"/>
      <c r="D11" s="153" t="s">
        <v>17</v>
      </c>
      <c r="E11" s="154"/>
      <c r="F11" s="140" t="s">
        <v>1</v>
      </c>
      <c r="G11" s="154"/>
      <c r="H11" s="154"/>
      <c r="I11" s="153" t="s">
        <v>18</v>
      </c>
      <c r="J11" s="140" t="s">
        <v>1</v>
      </c>
      <c r="K11" s="154"/>
      <c r="L11" s="1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</row>
    <row r="12" spans="1:46" s="15" customFormat="1" ht="12" customHeight="1">
      <c r="A12" s="154"/>
      <c r="B12" s="8"/>
      <c r="C12" s="154"/>
      <c r="D12" s="153" t="s">
        <v>19</v>
      </c>
      <c r="E12" s="154"/>
      <c r="F12" s="140" t="s">
        <v>20</v>
      </c>
      <c r="G12" s="154"/>
      <c r="H12" s="154"/>
      <c r="I12" s="153" t="s">
        <v>21</v>
      </c>
      <c r="J12" s="149" t="str">
        <f>'Rekapitulace stavby'!AN8</f>
        <v>Vyplň údaj</v>
      </c>
      <c r="K12" s="154"/>
      <c r="L12" s="1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</row>
    <row r="13" spans="1:46" s="15" customFormat="1" ht="10.9" customHeight="1">
      <c r="A13" s="154"/>
      <c r="B13" s="8"/>
      <c r="C13" s="154"/>
      <c r="D13" s="154"/>
      <c r="E13" s="154"/>
      <c r="F13" s="154"/>
      <c r="G13" s="154"/>
      <c r="H13" s="154"/>
      <c r="I13" s="154"/>
      <c r="J13" s="154"/>
      <c r="K13" s="154"/>
      <c r="L13" s="1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</row>
    <row r="14" spans="1:46" s="15" customFormat="1" ht="12" customHeight="1">
      <c r="A14" s="154"/>
      <c r="B14" s="8"/>
      <c r="C14" s="154"/>
      <c r="D14" s="153" t="s">
        <v>22</v>
      </c>
      <c r="E14" s="154"/>
      <c r="F14" s="154"/>
      <c r="G14" s="154"/>
      <c r="H14" s="154"/>
      <c r="I14" s="153" t="s">
        <v>23</v>
      </c>
      <c r="J14" s="140" t="str">
        <f>IF('Rekapitulace stavby'!AN10="","",'Rekapitulace stavby'!AN10)</f>
        <v/>
      </c>
      <c r="K14" s="154"/>
      <c r="L14" s="1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</row>
    <row r="15" spans="1:46" s="15" customFormat="1" ht="18" customHeight="1">
      <c r="A15" s="154"/>
      <c r="B15" s="8"/>
      <c r="C15" s="154"/>
      <c r="D15" s="154"/>
      <c r="E15" s="140" t="str">
        <f>IF('Rekapitulace stavby'!E11="","",'Rekapitulace stavby'!E11)</f>
        <v xml:space="preserve"> </v>
      </c>
      <c r="F15" s="154"/>
      <c r="G15" s="154"/>
      <c r="H15" s="154"/>
      <c r="I15" s="153" t="s">
        <v>24</v>
      </c>
      <c r="J15" s="140" t="str">
        <f>IF('Rekapitulace stavby'!AN11="","",'Rekapitulace stavby'!AN11)</f>
        <v/>
      </c>
      <c r="K15" s="154"/>
      <c r="L15" s="1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</row>
    <row r="16" spans="1:46" s="15" customFormat="1" ht="6.95" customHeight="1">
      <c r="A16" s="154"/>
      <c r="B16" s="8"/>
      <c r="C16" s="154"/>
      <c r="D16" s="154"/>
      <c r="E16" s="154"/>
      <c r="F16" s="154"/>
      <c r="G16" s="154"/>
      <c r="H16" s="154"/>
      <c r="I16" s="154"/>
      <c r="J16" s="154"/>
      <c r="K16" s="154"/>
      <c r="L16" s="1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</row>
    <row r="17" spans="1:31" s="15" customFormat="1" ht="12" customHeight="1">
      <c r="A17" s="154"/>
      <c r="B17" s="8"/>
      <c r="C17" s="154"/>
      <c r="D17" s="153" t="s">
        <v>25</v>
      </c>
      <c r="E17" s="154"/>
      <c r="F17" s="154"/>
      <c r="G17" s="154"/>
      <c r="H17" s="154"/>
      <c r="I17" s="153" t="s">
        <v>23</v>
      </c>
      <c r="J17" s="237" t="str">
        <f>'Rekapitulace stavby'!AN13</f>
        <v>Vyplň údaj</v>
      </c>
      <c r="K17" s="154"/>
      <c r="L17" s="1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</row>
    <row r="18" spans="1:31" s="15" customFormat="1" ht="18" customHeight="1">
      <c r="A18" s="154"/>
      <c r="B18" s="8"/>
      <c r="C18" s="154"/>
      <c r="D18" s="154"/>
      <c r="E18" s="238" t="str">
        <f>'Rekapitulace stavby'!E14</f>
        <v>Vyplň údaj</v>
      </c>
      <c r="F18" s="238"/>
      <c r="G18" s="238"/>
      <c r="H18" s="238"/>
      <c r="I18" s="153" t="s">
        <v>24</v>
      </c>
      <c r="J18" s="237" t="str">
        <f>'Rekapitulace stavby'!AN14</f>
        <v>Vyplň údaj</v>
      </c>
      <c r="K18" s="154"/>
      <c r="L18" s="1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</row>
    <row r="19" spans="1:31" s="15" customFormat="1" ht="6.95" customHeight="1">
      <c r="A19" s="154"/>
      <c r="B19" s="8"/>
      <c r="C19" s="154"/>
      <c r="D19" s="154"/>
      <c r="E19" s="154"/>
      <c r="F19" s="154"/>
      <c r="G19" s="154"/>
      <c r="H19" s="154"/>
      <c r="I19" s="154"/>
      <c r="J19" s="154"/>
      <c r="K19" s="154"/>
      <c r="L19" s="1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</row>
    <row r="20" spans="1:31" s="15" customFormat="1" ht="12" customHeight="1">
      <c r="A20" s="154"/>
      <c r="B20" s="8"/>
      <c r="C20" s="154"/>
      <c r="D20" s="153" t="s">
        <v>27</v>
      </c>
      <c r="E20" s="154"/>
      <c r="F20" s="154"/>
      <c r="G20" s="154"/>
      <c r="H20" s="154"/>
      <c r="I20" s="153" t="s">
        <v>23</v>
      </c>
      <c r="J20" s="140" t="str">
        <f>IF('Rekapitulace stavby'!AN16="","",'Rekapitulace stavby'!AN16)</f>
        <v/>
      </c>
      <c r="K20" s="154"/>
      <c r="L20" s="1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</row>
    <row r="21" spans="1:31" s="15" customFormat="1" ht="18" customHeight="1">
      <c r="A21" s="154"/>
      <c r="B21" s="8"/>
      <c r="C21" s="154"/>
      <c r="D21" s="154"/>
      <c r="E21" s="140" t="str">
        <f>IF('Rekapitulace stavby'!E17="","",'Rekapitulace stavby'!E17)</f>
        <v xml:space="preserve"> </v>
      </c>
      <c r="F21" s="154"/>
      <c r="G21" s="154"/>
      <c r="H21" s="154"/>
      <c r="I21" s="153" t="s">
        <v>24</v>
      </c>
      <c r="J21" s="140" t="str">
        <f>IF('Rekapitulace stavby'!AN17="","",'Rekapitulace stavby'!AN17)</f>
        <v/>
      </c>
      <c r="K21" s="154"/>
      <c r="L21" s="1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</row>
    <row r="22" spans="1:31" s="15" customFormat="1" ht="6.95" customHeight="1">
      <c r="A22" s="154"/>
      <c r="B22" s="8"/>
      <c r="C22" s="154"/>
      <c r="D22" s="154"/>
      <c r="E22" s="154"/>
      <c r="F22" s="154"/>
      <c r="G22" s="154"/>
      <c r="H22" s="154"/>
      <c r="I22" s="154"/>
      <c r="J22" s="154"/>
      <c r="K22" s="154"/>
      <c r="L22" s="1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</row>
    <row r="23" spans="1:31" s="15" customFormat="1" ht="12" customHeight="1">
      <c r="A23" s="154"/>
      <c r="B23" s="8"/>
      <c r="C23" s="154"/>
      <c r="D23" s="153" t="s">
        <v>28</v>
      </c>
      <c r="E23" s="154"/>
      <c r="F23" s="154"/>
      <c r="G23" s="154"/>
      <c r="H23" s="154"/>
      <c r="I23" s="153" t="s">
        <v>23</v>
      </c>
      <c r="J23" s="140" t="str">
        <f>IF('Rekapitulace stavby'!AN19="","",'Rekapitulace stavby'!AN19)</f>
        <v/>
      </c>
      <c r="K23" s="154"/>
      <c r="L23" s="1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</row>
    <row r="24" spans="1:31" s="15" customFormat="1" ht="18" customHeight="1">
      <c r="A24" s="154"/>
      <c r="B24" s="8"/>
      <c r="C24" s="154"/>
      <c r="D24" s="154"/>
      <c r="E24" s="140" t="str">
        <f>IF('Rekapitulace stavby'!E20="","",'Rekapitulace stavby'!E20)</f>
        <v xml:space="preserve"> </v>
      </c>
      <c r="F24" s="154"/>
      <c r="G24" s="154"/>
      <c r="H24" s="154"/>
      <c r="I24" s="153" t="s">
        <v>24</v>
      </c>
      <c r="J24" s="140" t="str">
        <f>IF('Rekapitulace stavby'!AN20="","",'Rekapitulace stavby'!AN20)</f>
        <v/>
      </c>
      <c r="K24" s="154"/>
      <c r="L24" s="1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</row>
    <row r="25" spans="1:31" s="15" customFormat="1" ht="6.95" customHeight="1">
      <c r="A25" s="154"/>
      <c r="B25" s="8"/>
      <c r="C25" s="154"/>
      <c r="D25" s="154"/>
      <c r="E25" s="154"/>
      <c r="F25" s="154"/>
      <c r="G25" s="154"/>
      <c r="H25" s="154"/>
      <c r="I25" s="154"/>
      <c r="J25" s="154"/>
      <c r="K25" s="154"/>
      <c r="L25" s="1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</row>
    <row r="26" spans="1:31" s="15" customFormat="1" ht="12" customHeight="1">
      <c r="A26" s="154"/>
      <c r="B26" s="8"/>
      <c r="C26" s="154"/>
      <c r="D26" s="153" t="s">
        <v>30</v>
      </c>
      <c r="E26" s="154"/>
      <c r="F26" s="154"/>
      <c r="G26" s="154"/>
      <c r="H26" s="154"/>
      <c r="I26" s="154"/>
      <c r="J26" s="154"/>
      <c r="K26" s="154"/>
      <c r="L26" s="1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</row>
    <row r="27" spans="1:31" s="213" customFormat="1" ht="16.5" customHeight="1">
      <c r="A27" s="210"/>
      <c r="B27" s="211"/>
      <c r="C27" s="210"/>
      <c r="D27" s="210"/>
      <c r="E27" s="183" t="s">
        <v>1</v>
      </c>
      <c r="F27" s="183"/>
      <c r="G27" s="183"/>
      <c r="H27" s="183"/>
      <c r="I27" s="210"/>
      <c r="J27" s="210"/>
      <c r="K27" s="210"/>
      <c r="L27" s="212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</row>
    <row r="28" spans="1:31" s="15" customFormat="1" ht="6.95" customHeight="1">
      <c r="A28" s="154"/>
      <c r="B28" s="8"/>
      <c r="C28" s="154"/>
      <c r="D28" s="154"/>
      <c r="E28" s="154"/>
      <c r="F28" s="154"/>
      <c r="G28" s="154"/>
      <c r="H28" s="154"/>
      <c r="I28" s="154"/>
      <c r="J28" s="154"/>
      <c r="K28" s="154"/>
      <c r="L28" s="1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</row>
    <row r="29" spans="1:31" s="15" customFormat="1" ht="6.95" customHeight="1">
      <c r="A29" s="154"/>
      <c r="B29" s="8"/>
      <c r="C29" s="154"/>
      <c r="D29" s="36"/>
      <c r="E29" s="36"/>
      <c r="F29" s="36"/>
      <c r="G29" s="36"/>
      <c r="H29" s="36"/>
      <c r="I29" s="36"/>
      <c r="J29" s="36"/>
      <c r="K29" s="36"/>
      <c r="L29" s="1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pans="1:31" s="15" customFormat="1" ht="25.35" customHeight="1">
      <c r="A30" s="154"/>
      <c r="B30" s="8"/>
      <c r="C30" s="154"/>
      <c r="D30" s="214" t="s">
        <v>31</v>
      </c>
      <c r="E30" s="154"/>
      <c r="F30" s="154"/>
      <c r="G30" s="154"/>
      <c r="H30" s="154"/>
      <c r="I30" s="154"/>
      <c r="J30" s="152">
        <f>ROUND(J143, 2)</f>
        <v>0</v>
      </c>
      <c r="K30" s="154"/>
      <c r="L30" s="1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</row>
    <row r="31" spans="1:31" s="15" customFormat="1" ht="6.95" customHeight="1">
      <c r="A31" s="154"/>
      <c r="B31" s="8"/>
      <c r="C31" s="154"/>
      <c r="D31" s="36"/>
      <c r="E31" s="36"/>
      <c r="F31" s="36"/>
      <c r="G31" s="36"/>
      <c r="H31" s="36"/>
      <c r="I31" s="36"/>
      <c r="J31" s="36"/>
      <c r="K31" s="36"/>
      <c r="L31" s="1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pans="1:31" s="15" customFormat="1" ht="14.45" customHeight="1">
      <c r="A32" s="154"/>
      <c r="B32" s="8"/>
      <c r="C32" s="154"/>
      <c r="D32" s="154"/>
      <c r="E32" s="154"/>
      <c r="F32" s="145" t="s">
        <v>33</v>
      </c>
      <c r="G32" s="154"/>
      <c r="H32" s="154"/>
      <c r="I32" s="145" t="s">
        <v>32</v>
      </c>
      <c r="J32" s="145" t="s">
        <v>34</v>
      </c>
      <c r="K32" s="154"/>
      <c r="L32" s="1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</row>
    <row r="33" spans="1:31" s="15" customFormat="1" ht="14.45" customHeight="1">
      <c r="A33" s="154"/>
      <c r="B33" s="8"/>
      <c r="C33" s="154"/>
      <c r="D33" s="215" t="s">
        <v>35</v>
      </c>
      <c r="E33" s="153" t="s">
        <v>36</v>
      </c>
      <c r="F33" s="216">
        <f>ROUND((SUM(BE143:BE958)),  2)</f>
        <v>0</v>
      </c>
      <c r="G33" s="154"/>
      <c r="H33" s="154"/>
      <c r="I33" s="217">
        <v>0.21</v>
      </c>
      <c r="J33" s="216">
        <f>ROUND(((SUM(BE143:BE958))*I33),  2)</f>
        <v>0</v>
      </c>
      <c r="K33" s="154"/>
      <c r="L33" s="1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</row>
    <row r="34" spans="1:31" s="15" customFormat="1" ht="14.45" customHeight="1">
      <c r="A34" s="154"/>
      <c r="B34" s="8"/>
      <c r="C34" s="154"/>
      <c r="D34" s="154"/>
      <c r="E34" s="153" t="s">
        <v>37</v>
      </c>
      <c r="F34" s="216">
        <f>ROUND((SUM(BF143:BF958)),  2)</f>
        <v>0</v>
      </c>
      <c r="G34" s="154"/>
      <c r="H34" s="154"/>
      <c r="I34" s="217">
        <v>0.12</v>
      </c>
      <c r="J34" s="216">
        <f>ROUND(((SUM(BF143:BF958))*I34),  2)</f>
        <v>0</v>
      </c>
      <c r="K34" s="154"/>
      <c r="L34" s="1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</row>
    <row r="35" spans="1:31" s="15" customFormat="1" ht="14.45" hidden="1" customHeight="1">
      <c r="A35" s="154"/>
      <c r="B35" s="8"/>
      <c r="C35" s="154"/>
      <c r="D35" s="154"/>
      <c r="E35" s="153" t="s">
        <v>38</v>
      </c>
      <c r="F35" s="216">
        <f>ROUND((SUM(BG143:BG958)),  2)</f>
        <v>0</v>
      </c>
      <c r="G35" s="154"/>
      <c r="H35" s="154"/>
      <c r="I35" s="217">
        <v>0.21</v>
      </c>
      <c r="J35" s="216">
        <f>0</f>
        <v>0</v>
      </c>
      <c r="K35" s="154"/>
      <c r="L35" s="1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</row>
    <row r="36" spans="1:31" s="15" customFormat="1" ht="14.45" hidden="1" customHeight="1">
      <c r="A36" s="154"/>
      <c r="B36" s="8"/>
      <c r="C36" s="154"/>
      <c r="D36" s="154"/>
      <c r="E36" s="153" t="s">
        <v>39</v>
      </c>
      <c r="F36" s="216">
        <f>ROUND((SUM(BH143:BH958)),  2)</f>
        <v>0</v>
      </c>
      <c r="G36" s="154"/>
      <c r="H36" s="154"/>
      <c r="I36" s="217">
        <v>0.12</v>
      </c>
      <c r="J36" s="216">
        <f>0</f>
        <v>0</v>
      </c>
      <c r="K36" s="154"/>
      <c r="L36" s="1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</row>
    <row r="37" spans="1:31" s="15" customFormat="1" ht="14.45" hidden="1" customHeight="1">
      <c r="A37" s="154"/>
      <c r="B37" s="8"/>
      <c r="C37" s="154"/>
      <c r="D37" s="154"/>
      <c r="E37" s="153" t="s">
        <v>40</v>
      </c>
      <c r="F37" s="216">
        <f>ROUND((SUM(BI143:BI958)),  2)</f>
        <v>0</v>
      </c>
      <c r="G37" s="154"/>
      <c r="H37" s="154"/>
      <c r="I37" s="217">
        <v>0</v>
      </c>
      <c r="J37" s="216">
        <f>0</f>
        <v>0</v>
      </c>
      <c r="K37" s="154"/>
      <c r="L37" s="1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</row>
    <row r="38" spans="1:31" s="15" customFormat="1" ht="6.95" customHeight="1">
      <c r="A38" s="154"/>
      <c r="B38" s="8"/>
      <c r="C38" s="154"/>
      <c r="D38" s="154"/>
      <c r="E38" s="154"/>
      <c r="F38" s="154"/>
      <c r="G38" s="154"/>
      <c r="H38" s="154"/>
      <c r="I38" s="154"/>
      <c r="J38" s="154"/>
      <c r="K38" s="154"/>
      <c r="L38" s="1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</row>
    <row r="39" spans="1:31" s="15" customFormat="1" ht="25.35" customHeight="1">
      <c r="A39" s="154"/>
      <c r="B39" s="8"/>
      <c r="C39" s="58"/>
      <c r="D39" s="218" t="s">
        <v>41</v>
      </c>
      <c r="E39" s="30"/>
      <c r="F39" s="30"/>
      <c r="G39" s="219" t="s">
        <v>42</v>
      </c>
      <c r="H39" s="220" t="s">
        <v>43</v>
      </c>
      <c r="I39" s="30"/>
      <c r="J39" s="221">
        <f>SUM(J30:J37)</f>
        <v>0</v>
      </c>
      <c r="K39" s="222"/>
      <c r="L39" s="1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</row>
    <row r="40" spans="1:31" s="15" customFormat="1" ht="14.45" customHeight="1">
      <c r="A40" s="154"/>
      <c r="B40" s="8"/>
      <c r="C40" s="154"/>
      <c r="D40" s="154"/>
      <c r="E40" s="154"/>
      <c r="F40" s="154"/>
      <c r="G40" s="154"/>
      <c r="H40" s="154"/>
      <c r="I40" s="154"/>
      <c r="J40" s="154"/>
      <c r="K40" s="154"/>
      <c r="L40" s="1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</row>
    <row r="41" spans="1:31" ht="14.45" customHeight="1">
      <c r="B41" s="3"/>
      <c r="L41" s="3"/>
    </row>
    <row r="42" spans="1:31" ht="14.45" customHeight="1">
      <c r="B42" s="3"/>
      <c r="L42" s="3"/>
    </row>
    <row r="43" spans="1:31" ht="14.45" customHeight="1">
      <c r="B43" s="3"/>
      <c r="L43" s="3"/>
    </row>
    <row r="44" spans="1:31" ht="14.45" customHeight="1">
      <c r="B44" s="3"/>
      <c r="L44" s="3"/>
    </row>
    <row r="45" spans="1:31" ht="14.45" customHeight="1">
      <c r="B45" s="3"/>
      <c r="L45" s="3"/>
    </row>
    <row r="46" spans="1:31" ht="14.45" customHeight="1">
      <c r="B46" s="3"/>
      <c r="L46" s="3"/>
    </row>
    <row r="47" spans="1:31" ht="14.45" customHeight="1">
      <c r="B47" s="3"/>
      <c r="L47" s="3"/>
    </row>
    <row r="48" spans="1:31" ht="14.45" customHeight="1">
      <c r="B48" s="3"/>
      <c r="L48" s="3"/>
    </row>
    <row r="49" spans="1:31" ht="14.45" customHeight="1">
      <c r="B49" s="3"/>
      <c r="L49" s="3"/>
    </row>
    <row r="50" spans="1:31" s="15" customFormat="1" ht="14.45" customHeight="1">
      <c r="B50" s="14"/>
      <c r="D50" s="16" t="s">
        <v>44</v>
      </c>
      <c r="E50" s="17"/>
      <c r="F50" s="17"/>
      <c r="G50" s="16" t="s">
        <v>45</v>
      </c>
      <c r="H50" s="17"/>
      <c r="I50" s="17"/>
      <c r="J50" s="17"/>
      <c r="K50" s="17"/>
      <c r="L50" s="14"/>
    </row>
    <row r="51" spans="1:31">
      <c r="B51" s="3"/>
      <c r="L51" s="3"/>
    </row>
    <row r="52" spans="1:31">
      <c r="B52" s="3"/>
      <c r="L52" s="3"/>
    </row>
    <row r="53" spans="1:31">
      <c r="B53" s="3"/>
      <c r="L53" s="3"/>
    </row>
    <row r="54" spans="1:31">
      <c r="B54" s="3"/>
      <c r="L54" s="3"/>
    </row>
    <row r="55" spans="1:31">
      <c r="B55" s="3"/>
      <c r="L55" s="3"/>
    </row>
    <row r="56" spans="1:31">
      <c r="B56" s="3"/>
      <c r="L56" s="3"/>
    </row>
    <row r="57" spans="1:31">
      <c r="B57" s="3"/>
      <c r="L57" s="3"/>
    </row>
    <row r="58" spans="1:31">
      <c r="B58" s="3"/>
      <c r="L58" s="3"/>
    </row>
    <row r="59" spans="1:31">
      <c r="B59" s="3"/>
      <c r="L59" s="3"/>
    </row>
    <row r="60" spans="1:31">
      <c r="B60" s="3"/>
      <c r="L60" s="3"/>
    </row>
    <row r="61" spans="1:31" s="15" customFormat="1" ht="12.75">
      <c r="A61" s="154"/>
      <c r="B61" s="8"/>
      <c r="C61" s="154"/>
      <c r="D61" s="18" t="s">
        <v>46</v>
      </c>
      <c r="E61" s="144"/>
      <c r="F61" s="223" t="s">
        <v>47</v>
      </c>
      <c r="G61" s="18" t="s">
        <v>46</v>
      </c>
      <c r="H61" s="144"/>
      <c r="I61" s="144"/>
      <c r="J61" s="224" t="s">
        <v>47</v>
      </c>
      <c r="K61" s="144"/>
      <c r="L61" s="1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</row>
    <row r="62" spans="1:31">
      <c r="B62" s="3"/>
      <c r="L62" s="3"/>
    </row>
    <row r="63" spans="1:31">
      <c r="B63" s="3"/>
      <c r="L63" s="3"/>
    </row>
    <row r="64" spans="1:31">
      <c r="B64" s="3"/>
      <c r="L64" s="3"/>
    </row>
    <row r="65" spans="1:31" s="15" customFormat="1" ht="12.75">
      <c r="A65" s="154"/>
      <c r="B65" s="8"/>
      <c r="C65" s="154"/>
      <c r="D65" s="16" t="s">
        <v>48</v>
      </c>
      <c r="E65" s="19"/>
      <c r="F65" s="19"/>
      <c r="G65" s="16" t="s">
        <v>49</v>
      </c>
      <c r="H65" s="19"/>
      <c r="I65" s="19"/>
      <c r="J65" s="19"/>
      <c r="K65" s="19"/>
      <c r="L65" s="14"/>
      <c r="S65" s="154"/>
      <c r="T65" s="154"/>
      <c r="U65" s="154"/>
      <c r="V65" s="154"/>
      <c r="W65" s="154"/>
      <c r="X65" s="154"/>
      <c r="Y65" s="154"/>
      <c r="Z65" s="154"/>
      <c r="AA65" s="154"/>
      <c r="AB65" s="154"/>
      <c r="AC65" s="154"/>
      <c r="AD65" s="154"/>
      <c r="AE65" s="154"/>
    </row>
    <row r="66" spans="1:31">
      <c r="B66" s="3"/>
      <c r="L66" s="3"/>
    </row>
    <row r="67" spans="1:31">
      <c r="B67" s="3"/>
      <c r="L67" s="3"/>
    </row>
    <row r="68" spans="1:31">
      <c r="B68" s="3"/>
      <c r="L68" s="3"/>
    </row>
    <row r="69" spans="1:31">
      <c r="B69" s="3"/>
      <c r="L69" s="3"/>
    </row>
    <row r="70" spans="1:31">
      <c r="B70" s="3"/>
      <c r="L70" s="3"/>
    </row>
    <row r="71" spans="1:31">
      <c r="B71" s="3"/>
      <c r="L71" s="3"/>
    </row>
    <row r="72" spans="1:31">
      <c r="B72" s="3"/>
      <c r="L72" s="3"/>
    </row>
    <row r="73" spans="1:31">
      <c r="B73" s="3"/>
      <c r="L73" s="3"/>
    </row>
    <row r="74" spans="1:31">
      <c r="B74" s="3"/>
      <c r="L74" s="3"/>
    </row>
    <row r="75" spans="1:31">
      <c r="B75" s="3"/>
      <c r="L75" s="3"/>
    </row>
    <row r="76" spans="1:31" s="15" customFormat="1" ht="12.75">
      <c r="A76" s="154"/>
      <c r="B76" s="8"/>
      <c r="C76" s="154"/>
      <c r="D76" s="18" t="s">
        <v>46</v>
      </c>
      <c r="E76" s="144"/>
      <c r="F76" s="223" t="s">
        <v>47</v>
      </c>
      <c r="G76" s="18" t="s">
        <v>46</v>
      </c>
      <c r="H76" s="144"/>
      <c r="I76" s="144"/>
      <c r="J76" s="224" t="s">
        <v>47</v>
      </c>
      <c r="K76" s="144"/>
      <c r="L76" s="1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</row>
    <row r="77" spans="1:31" s="15" customFormat="1" ht="14.45" customHeight="1">
      <c r="A77" s="154"/>
      <c r="B77" s="20"/>
      <c r="C77" s="21"/>
      <c r="D77" s="21"/>
      <c r="E77" s="21"/>
      <c r="F77" s="21"/>
      <c r="G77" s="21"/>
      <c r="H77" s="21"/>
      <c r="I77" s="21"/>
      <c r="J77" s="21"/>
      <c r="K77" s="21"/>
      <c r="L77" s="1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</row>
    <row r="81" spans="1:47" s="15" customFormat="1" ht="6.95" customHeight="1">
      <c r="A81" s="154"/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1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  <c r="AC81" s="154"/>
      <c r="AD81" s="154"/>
      <c r="AE81" s="154"/>
    </row>
    <row r="82" spans="1:47" s="15" customFormat="1" ht="24.95" customHeight="1">
      <c r="A82" s="154"/>
      <c r="B82" s="8"/>
      <c r="C82" s="4" t="s">
        <v>88</v>
      </c>
      <c r="D82" s="154"/>
      <c r="E82" s="154"/>
      <c r="F82" s="154"/>
      <c r="G82" s="154"/>
      <c r="H82" s="154"/>
      <c r="I82" s="154"/>
      <c r="J82" s="154"/>
      <c r="K82" s="154"/>
      <c r="L82" s="1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</row>
    <row r="83" spans="1:47" s="15" customFormat="1" ht="6.95" customHeight="1">
      <c r="A83" s="154"/>
      <c r="B83" s="8"/>
      <c r="C83" s="154"/>
      <c r="D83" s="154"/>
      <c r="E83" s="154"/>
      <c r="F83" s="154"/>
      <c r="G83" s="154"/>
      <c r="H83" s="154"/>
      <c r="I83" s="154"/>
      <c r="J83" s="154"/>
      <c r="K83" s="154"/>
      <c r="L83" s="1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</row>
    <row r="84" spans="1:47" s="15" customFormat="1" ht="12" customHeight="1">
      <c r="A84" s="154"/>
      <c r="B84" s="8"/>
      <c r="C84" s="153" t="s">
        <v>16</v>
      </c>
      <c r="D84" s="154"/>
      <c r="E84" s="154"/>
      <c r="F84" s="154"/>
      <c r="G84" s="154"/>
      <c r="H84" s="154"/>
      <c r="I84" s="154"/>
      <c r="J84" s="154"/>
      <c r="K84" s="154"/>
      <c r="L84" s="1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</row>
    <row r="85" spans="1:47" s="15" customFormat="1" ht="16.5" customHeight="1">
      <c r="A85" s="154"/>
      <c r="B85" s="8"/>
      <c r="C85" s="154"/>
      <c r="D85" s="154"/>
      <c r="E85" s="188" t="str">
        <f>E7</f>
        <v>Objekt Vlastina - stavební úpravy ve 2.NP - revize 01</v>
      </c>
      <c r="F85" s="189"/>
      <c r="G85" s="189"/>
      <c r="H85" s="189"/>
      <c r="I85" s="154"/>
      <c r="J85" s="154"/>
      <c r="K85" s="154"/>
      <c r="L85" s="1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47" s="15" customFormat="1" ht="12" customHeight="1">
      <c r="A86" s="154"/>
      <c r="B86" s="8"/>
      <c r="C86" s="153" t="s">
        <v>86</v>
      </c>
      <c r="D86" s="154"/>
      <c r="E86" s="154"/>
      <c r="F86" s="154"/>
      <c r="G86" s="154"/>
      <c r="H86" s="154"/>
      <c r="I86" s="154"/>
      <c r="J86" s="154"/>
      <c r="K86" s="154"/>
      <c r="L86" s="1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</row>
    <row r="87" spans="1:47" s="15" customFormat="1" ht="16.5" customHeight="1">
      <c r="A87" s="154"/>
      <c r="B87" s="8"/>
      <c r="C87" s="154"/>
      <c r="D87" s="154"/>
      <c r="E87" s="165" t="str">
        <f>E9</f>
        <v>SO 01 - Stavební úpravy ZŠ Dědina</v>
      </c>
      <c r="F87" s="187"/>
      <c r="G87" s="187"/>
      <c r="H87" s="187"/>
      <c r="I87" s="154"/>
      <c r="J87" s="154"/>
      <c r="K87" s="154"/>
      <c r="L87" s="1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47" s="15" customFormat="1" ht="6.95" customHeight="1">
      <c r="A88" s="154"/>
      <c r="B88" s="8"/>
      <c r="C88" s="154"/>
      <c r="D88" s="154"/>
      <c r="E88" s="154"/>
      <c r="F88" s="154"/>
      <c r="G88" s="154"/>
      <c r="H88" s="154"/>
      <c r="I88" s="154"/>
      <c r="J88" s="154"/>
      <c r="K88" s="154"/>
      <c r="L88" s="1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</row>
    <row r="89" spans="1:47" s="15" customFormat="1" ht="12" customHeight="1">
      <c r="A89" s="154"/>
      <c r="B89" s="8"/>
      <c r="C89" s="153" t="s">
        <v>19</v>
      </c>
      <c r="D89" s="154"/>
      <c r="E89" s="154"/>
      <c r="F89" s="140" t="str">
        <f>F12</f>
        <v xml:space="preserve"> </v>
      </c>
      <c r="G89" s="154"/>
      <c r="H89" s="154"/>
      <c r="I89" s="153" t="s">
        <v>21</v>
      </c>
      <c r="J89" s="149" t="str">
        <f>IF(J12="","",J12)</f>
        <v>Vyplň údaj</v>
      </c>
      <c r="K89" s="154"/>
      <c r="L89" s="1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</row>
    <row r="90" spans="1:47" s="15" customFormat="1" ht="6.95" customHeight="1">
      <c r="A90" s="154"/>
      <c r="B90" s="8"/>
      <c r="C90" s="154"/>
      <c r="D90" s="154"/>
      <c r="E90" s="154"/>
      <c r="F90" s="154"/>
      <c r="G90" s="154"/>
      <c r="H90" s="154"/>
      <c r="I90" s="154"/>
      <c r="J90" s="154"/>
      <c r="K90" s="154"/>
      <c r="L90" s="1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</row>
    <row r="91" spans="1:47" s="15" customFormat="1" ht="15.2" customHeight="1">
      <c r="A91" s="154"/>
      <c r="B91" s="8"/>
      <c r="C91" s="153" t="s">
        <v>22</v>
      </c>
      <c r="D91" s="154"/>
      <c r="E91" s="154"/>
      <c r="F91" s="140" t="str">
        <f>E15</f>
        <v xml:space="preserve"> </v>
      </c>
      <c r="G91" s="154"/>
      <c r="H91" s="154"/>
      <c r="I91" s="153" t="s">
        <v>27</v>
      </c>
      <c r="J91" s="143" t="str">
        <f>E21</f>
        <v xml:space="preserve"> </v>
      </c>
      <c r="K91" s="154"/>
      <c r="L91" s="1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</row>
    <row r="92" spans="1:47" s="15" customFormat="1" ht="15.2" customHeight="1">
      <c r="A92" s="154"/>
      <c r="B92" s="8"/>
      <c r="C92" s="153" t="s">
        <v>25</v>
      </c>
      <c r="D92" s="154"/>
      <c r="E92" s="154"/>
      <c r="F92" s="140" t="str">
        <f>IF(E18="","",E18)</f>
        <v>Vyplň údaj</v>
      </c>
      <c r="G92" s="154"/>
      <c r="H92" s="154"/>
      <c r="I92" s="153" t="s">
        <v>28</v>
      </c>
      <c r="J92" s="143" t="str">
        <f>E24</f>
        <v xml:space="preserve"> </v>
      </c>
      <c r="K92" s="154"/>
      <c r="L92" s="1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</row>
    <row r="93" spans="1:47" s="15" customFormat="1" ht="10.35" customHeight="1">
      <c r="A93" s="154"/>
      <c r="B93" s="8"/>
      <c r="C93" s="154"/>
      <c r="D93" s="154"/>
      <c r="E93" s="154"/>
      <c r="F93" s="154"/>
      <c r="G93" s="154"/>
      <c r="H93" s="154"/>
      <c r="I93" s="154"/>
      <c r="J93" s="154"/>
      <c r="K93" s="154"/>
      <c r="L93" s="1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</row>
    <row r="94" spans="1:47" s="15" customFormat="1" ht="29.25" customHeight="1">
      <c r="A94" s="154"/>
      <c r="B94" s="8"/>
      <c r="C94" s="57" t="s">
        <v>89</v>
      </c>
      <c r="D94" s="58"/>
      <c r="E94" s="58"/>
      <c r="F94" s="58"/>
      <c r="G94" s="58"/>
      <c r="H94" s="58"/>
      <c r="I94" s="58"/>
      <c r="J94" s="59" t="s">
        <v>90</v>
      </c>
      <c r="K94" s="58"/>
      <c r="L94" s="1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</row>
    <row r="95" spans="1:47" s="15" customFormat="1" ht="10.35" customHeight="1">
      <c r="A95" s="154"/>
      <c r="B95" s="8"/>
      <c r="C95" s="154"/>
      <c r="D95" s="154"/>
      <c r="E95" s="154"/>
      <c r="F95" s="154"/>
      <c r="G95" s="154"/>
      <c r="H95" s="154"/>
      <c r="I95" s="154"/>
      <c r="J95" s="154"/>
      <c r="K95" s="154"/>
      <c r="L95" s="1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</row>
    <row r="96" spans="1:47" s="15" customFormat="1" ht="22.9" customHeight="1">
      <c r="A96" s="154"/>
      <c r="B96" s="8"/>
      <c r="C96" s="60" t="s">
        <v>91</v>
      </c>
      <c r="D96" s="154"/>
      <c r="E96" s="154"/>
      <c r="F96" s="154"/>
      <c r="G96" s="154"/>
      <c r="H96" s="154"/>
      <c r="I96" s="154"/>
      <c r="J96" s="152">
        <f>J143</f>
        <v>0</v>
      </c>
      <c r="K96" s="154"/>
      <c r="L96" s="1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U96" s="191" t="s">
        <v>92</v>
      </c>
    </row>
    <row r="97" spans="2:12" s="62" customFormat="1" ht="24.95" customHeight="1">
      <c r="B97" s="61"/>
      <c r="D97" s="63" t="s">
        <v>93</v>
      </c>
      <c r="E97" s="64"/>
      <c r="F97" s="64"/>
      <c r="G97" s="64"/>
      <c r="H97" s="64"/>
      <c r="I97" s="64"/>
      <c r="J97" s="65">
        <f>J144</f>
        <v>0</v>
      </c>
      <c r="L97" s="61"/>
    </row>
    <row r="98" spans="2:12" s="67" customFormat="1" ht="19.899999999999999" customHeight="1">
      <c r="B98" s="66"/>
      <c r="D98" s="68" t="s">
        <v>94</v>
      </c>
      <c r="E98" s="69"/>
      <c r="F98" s="69"/>
      <c r="G98" s="69"/>
      <c r="H98" s="69"/>
      <c r="I98" s="69"/>
      <c r="J98" s="70">
        <f>J145</f>
        <v>0</v>
      </c>
      <c r="L98" s="66"/>
    </row>
    <row r="99" spans="2:12" s="67" customFormat="1" ht="19.899999999999999" customHeight="1">
      <c r="B99" s="66"/>
      <c r="D99" s="68" t="s">
        <v>95</v>
      </c>
      <c r="E99" s="69"/>
      <c r="F99" s="69"/>
      <c r="G99" s="69"/>
      <c r="H99" s="69"/>
      <c r="I99" s="69"/>
      <c r="J99" s="70">
        <f>J205</f>
        <v>0</v>
      </c>
      <c r="L99" s="66"/>
    </row>
    <row r="100" spans="2:12" s="67" customFormat="1" ht="19.899999999999999" customHeight="1">
      <c r="B100" s="66"/>
      <c r="D100" s="68" t="s">
        <v>96</v>
      </c>
      <c r="E100" s="69"/>
      <c r="F100" s="69"/>
      <c r="G100" s="69"/>
      <c r="H100" s="69"/>
      <c r="I100" s="69"/>
      <c r="J100" s="70">
        <f>J265</f>
        <v>0</v>
      </c>
      <c r="L100" s="66"/>
    </row>
    <row r="101" spans="2:12" s="67" customFormat="1" ht="19.899999999999999" customHeight="1">
      <c r="B101" s="66"/>
      <c r="D101" s="68" t="s">
        <v>97</v>
      </c>
      <c r="E101" s="69"/>
      <c r="F101" s="69"/>
      <c r="G101" s="69"/>
      <c r="H101" s="69"/>
      <c r="I101" s="69"/>
      <c r="J101" s="70">
        <f>J271</f>
        <v>0</v>
      </c>
      <c r="L101" s="66"/>
    </row>
    <row r="102" spans="2:12" s="62" customFormat="1" ht="24.95" customHeight="1">
      <c r="B102" s="61"/>
      <c r="D102" s="63" t="s">
        <v>98</v>
      </c>
      <c r="E102" s="64"/>
      <c r="F102" s="64"/>
      <c r="G102" s="64"/>
      <c r="H102" s="64"/>
      <c r="I102" s="64"/>
      <c r="J102" s="65">
        <f>J274</f>
        <v>0</v>
      </c>
      <c r="L102" s="61"/>
    </row>
    <row r="103" spans="2:12" s="67" customFormat="1" ht="19.899999999999999" customHeight="1">
      <c r="B103" s="66"/>
      <c r="D103" s="68" t="s">
        <v>99</v>
      </c>
      <c r="E103" s="69"/>
      <c r="F103" s="69"/>
      <c r="G103" s="69"/>
      <c r="H103" s="69"/>
      <c r="I103" s="69"/>
      <c r="J103" s="70">
        <f>J275</f>
        <v>0</v>
      </c>
      <c r="L103" s="66"/>
    </row>
    <row r="104" spans="2:12" s="67" customFormat="1" ht="19.899999999999999" customHeight="1">
      <c r="B104" s="66"/>
      <c r="D104" s="68" t="s">
        <v>100</v>
      </c>
      <c r="E104" s="69"/>
      <c r="F104" s="69"/>
      <c r="G104" s="69"/>
      <c r="H104" s="69"/>
      <c r="I104" s="69"/>
      <c r="J104" s="70">
        <f>J288</f>
        <v>0</v>
      </c>
      <c r="L104" s="66"/>
    </row>
    <row r="105" spans="2:12" s="67" customFormat="1" ht="19.899999999999999" customHeight="1">
      <c r="B105" s="66"/>
      <c r="D105" s="68" t="s">
        <v>101</v>
      </c>
      <c r="E105" s="69"/>
      <c r="F105" s="69"/>
      <c r="G105" s="69"/>
      <c r="H105" s="69"/>
      <c r="I105" s="69"/>
      <c r="J105" s="70">
        <f>J325</f>
        <v>0</v>
      </c>
      <c r="L105" s="66"/>
    </row>
    <row r="106" spans="2:12" s="67" customFormat="1" ht="19.899999999999999" customHeight="1">
      <c r="B106" s="66"/>
      <c r="D106" s="68" t="s">
        <v>102</v>
      </c>
      <c r="E106" s="69"/>
      <c r="F106" s="69"/>
      <c r="G106" s="69"/>
      <c r="H106" s="69"/>
      <c r="I106" s="69"/>
      <c r="J106" s="70">
        <f>J365</f>
        <v>0</v>
      </c>
      <c r="L106" s="66"/>
    </row>
    <row r="107" spans="2:12" s="67" customFormat="1" ht="19.899999999999999" customHeight="1">
      <c r="B107" s="66"/>
      <c r="D107" s="68" t="s">
        <v>103</v>
      </c>
      <c r="E107" s="69"/>
      <c r="F107" s="69"/>
      <c r="G107" s="69"/>
      <c r="H107" s="69"/>
      <c r="I107" s="69"/>
      <c r="J107" s="70">
        <f>J424</f>
        <v>0</v>
      </c>
      <c r="L107" s="66"/>
    </row>
    <row r="108" spans="2:12" s="67" customFormat="1" ht="19.899999999999999" customHeight="1">
      <c r="B108" s="66"/>
      <c r="D108" s="68" t="s">
        <v>104</v>
      </c>
      <c r="E108" s="69"/>
      <c r="F108" s="69"/>
      <c r="G108" s="69"/>
      <c r="H108" s="69"/>
      <c r="I108" s="69"/>
      <c r="J108" s="70">
        <f>J447</f>
        <v>0</v>
      </c>
      <c r="L108" s="66"/>
    </row>
    <row r="109" spans="2:12" s="67" customFormat="1" ht="19.899999999999999" customHeight="1">
      <c r="B109" s="66"/>
      <c r="D109" s="68" t="s">
        <v>105</v>
      </c>
      <c r="E109" s="69"/>
      <c r="F109" s="69"/>
      <c r="G109" s="69"/>
      <c r="H109" s="69"/>
      <c r="I109" s="69"/>
      <c r="J109" s="70">
        <f>J578</f>
        <v>0</v>
      </c>
      <c r="L109" s="66"/>
    </row>
    <row r="110" spans="2:12" s="67" customFormat="1" ht="19.899999999999999" customHeight="1">
      <c r="B110" s="66"/>
      <c r="D110" s="68" t="s">
        <v>106</v>
      </c>
      <c r="E110" s="69"/>
      <c r="F110" s="69"/>
      <c r="G110" s="69"/>
      <c r="H110" s="69"/>
      <c r="I110" s="69"/>
      <c r="J110" s="70">
        <f>J608</f>
        <v>0</v>
      </c>
      <c r="L110" s="66"/>
    </row>
    <row r="111" spans="2:12" s="67" customFormat="1" ht="19.899999999999999" customHeight="1">
      <c r="B111" s="66"/>
      <c r="D111" s="68" t="s">
        <v>107</v>
      </c>
      <c r="E111" s="69"/>
      <c r="F111" s="69"/>
      <c r="G111" s="69"/>
      <c r="H111" s="69"/>
      <c r="I111" s="69"/>
      <c r="J111" s="70">
        <f>J627</f>
        <v>0</v>
      </c>
      <c r="L111" s="66"/>
    </row>
    <row r="112" spans="2:12" s="67" customFormat="1" ht="19.899999999999999" customHeight="1">
      <c r="B112" s="66"/>
      <c r="D112" s="68" t="s">
        <v>108</v>
      </c>
      <c r="E112" s="69"/>
      <c r="F112" s="69"/>
      <c r="G112" s="69"/>
      <c r="H112" s="69"/>
      <c r="I112" s="69"/>
      <c r="J112" s="70">
        <f>J678</f>
        <v>0</v>
      </c>
      <c r="L112" s="66"/>
    </row>
    <row r="113" spans="1:31" s="67" customFormat="1" ht="19.899999999999999" customHeight="1">
      <c r="B113" s="66"/>
      <c r="D113" s="68" t="s">
        <v>109</v>
      </c>
      <c r="E113" s="69"/>
      <c r="F113" s="69"/>
      <c r="G113" s="69"/>
      <c r="H113" s="69"/>
      <c r="I113" s="69"/>
      <c r="J113" s="70">
        <f>J733</f>
        <v>0</v>
      </c>
      <c r="L113" s="66"/>
    </row>
    <row r="114" spans="1:31" s="67" customFormat="1" ht="19.899999999999999" customHeight="1">
      <c r="B114" s="66"/>
      <c r="D114" s="68" t="s">
        <v>110</v>
      </c>
      <c r="E114" s="69"/>
      <c r="F114" s="69"/>
      <c r="G114" s="69"/>
      <c r="H114" s="69"/>
      <c r="I114" s="69"/>
      <c r="J114" s="70">
        <f>J757</f>
        <v>0</v>
      </c>
      <c r="L114" s="66"/>
    </row>
    <row r="115" spans="1:31" s="67" customFormat="1" ht="19.899999999999999" customHeight="1">
      <c r="B115" s="66"/>
      <c r="D115" s="68" t="s">
        <v>111</v>
      </c>
      <c r="E115" s="69"/>
      <c r="F115" s="69"/>
      <c r="G115" s="69"/>
      <c r="H115" s="69"/>
      <c r="I115" s="69"/>
      <c r="J115" s="70">
        <f>J826</f>
        <v>0</v>
      </c>
      <c r="L115" s="66"/>
    </row>
    <row r="116" spans="1:31" s="67" customFormat="1" ht="19.899999999999999" customHeight="1">
      <c r="B116" s="66"/>
      <c r="D116" s="68" t="s">
        <v>112</v>
      </c>
      <c r="E116" s="69"/>
      <c r="F116" s="69"/>
      <c r="G116" s="69"/>
      <c r="H116" s="69"/>
      <c r="I116" s="69"/>
      <c r="J116" s="70">
        <f>J877</f>
        <v>0</v>
      </c>
      <c r="L116" s="66"/>
    </row>
    <row r="117" spans="1:31" s="67" customFormat="1" ht="19.899999999999999" customHeight="1">
      <c r="B117" s="66"/>
      <c r="D117" s="68" t="s">
        <v>113</v>
      </c>
      <c r="E117" s="69"/>
      <c r="F117" s="69"/>
      <c r="G117" s="69"/>
      <c r="H117" s="69"/>
      <c r="I117" s="69"/>
      <c r="J117" s="70">
        <f>J896</f>
        <v>0</v>
      </c>
      <c r="L117" s="66"/>
    </row>
    <row r="118" spans="1:31" s="62" customFormat="1" ht="24.95" customHeight="1">
      <c r="B118" s="61"/>
      <c r="D118" s="63" t="s">
        <v>114</v>
      </c>
      <c r="E118" s="64"/>
      <c r="F118" s="64"/>
      <c r="G118" s="64"/>
      <c r="H118" s="64"/>
      <c r="I118" s="64"/>
      <c r="J118" s="65">
        <f>J930</f>
        <v>0</v>
      </c>
      <c r="L118" s="61"/>
    </row>
    <row r="119" spans="1:31" s="62" customFormat="1" ht="24.95" customHeight="1">
      <c r="B119" s="61"/>
      <c r="D119" s="63" t="s">
        <v>115</v>
      </c>
      <c r="E119" s="64"/>
      <c r="F119" s="64"/>
      <c r="G119" s="64"/>
      <c r="H119" s="64"/>
      <c r="I119" s="64"/>
      <c r="J119" s="65">
        <f>J945</f>
        <v>0</v>
      </c>
      <c r="L119" s="61"/>
    </row>
    <row r="120" spans="1:31" s="67" customFormat="1" ht="19.899999999999999" customHeight="1">
      <c r="B120" s="66"/>
      <c r="D120" s="68" t="s">
        <v>116</v>
      </c>
      <c r="E120" s="69"/>
      <c r="F120" s="69"/>
      <c r="G120" s="69"/>
      <c r="H120" s="69"/>
      <c r="I120" s="69"/>
      <c r="J120" s="70">
        <f>J946</f>
        <v>0</v>
      </c>
      <c r="L120" s="66"/>
    </row>
    <row r="121" spans="1:31" s="67" customFormat="1" ht="19.899999999999999" customHeight="1">
      <c r="B121" s="66"/>
      <c r="D121" s="68" t="s">
        <v>117</v>
      </c>
      <c r="E121" s="69"/>
      <c r="F121" s="69"/>
      <c r="G121" s="69"/>
      <c r="H121" s="69"/>
      <c r="I121" s="69"/>
      <c r="J121" s="70">
        <f>J948</f>
        <v>0</v>
      </c>
      <c r="L121" s="66"/>
    </row>
    <row r="122" spans="1:31" s="67" customFormat="1" ht="19.899999999999999" customHeight="1">
      <c r="B122" s="66"/>
      <c r="D122" s="68" t="s">
        <v>118</v>
      </c>
      <c r="E122" s="69"/>
      <c r="F122" s="69"/>
      <c r="G122" s="69"/>
      <c r="H122" s="69"/>
      <c r="I122" s="69"/>
      <c r="J122" s="70">
        <f>J950</f>
        <v>0</v>
      </c>
      <c r="L122" s="66"/>
    </row>
    <row r="123" spans="1:31" s="67" customFormat="1" ht="19.899999999999999" customHeight="1">
      <c r="B123" s="66"/>
      <c r="D123" s="68" t="s">
        <v>119</v>
      </c>
      <c r="E123" s="69"/>
      <c r="F123" s="69"/>
      <c r="G123" s="69"/>
      <c r="H123" s="69"/>
      <c r="I123" s="69"/>
      <c r="J123" s="70">
        <f>J952</f>
        <v>0</v>
      </c>
      <c r="L123" s="66"/>
    </row>
    <row r="124" spans="1:31" s="15" customFormat="1" ht="21.75" customHeight="1">
      <c r="A124" s="154"/>
      <c r="B124" s="8"/>
      <c r="C124" s="154"/>
      <c r="D124" s="154"/>
      <c r="E124" s="154"/>
      <c r="F124" s="154"/>
      <c r="G124" s="154"/>
      <c r="H124" s="154"/>
      <c r="I124" s="154"/>
      <c r="J124" s="154"/>
      <c r="K124" s="154"/>
      <c r="L124" s="14"/>
      <c r="S124" s="154"/>
      <c r="T124" s="154"/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</row>
    <row r="125" spans="1:31" s="15" customFormat="1" ht="6.95" customHeight="1">
      <c r="A125" s="154"/>
      <c r="B125" s="20"/>
      <c r="C125" s="21"/>
      <c r="D125" s="21"/>
      <c r="E125" s="21"/>
      <c r="F125" s="21"/>
      <c r="G125" s="21"/>
      <c r="H125" s="21"/>
      <c r="I125" s="21"/>
      <c r="J125" s="21"/>
      <c r="K125" s="21"/>
      <c r="L125" s="14"/>
      <c r="S125" s="154"/>
      <c r="T125" s="154"/>
      <c r="U125" s="15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/>
    </row>
    <row r="129" spans="1:63" s="15" customFormat="1" ht="6.95" customHeight="1">
      <c r="A129" s="154"/>
      <c r="B129" s="22"/>
      <c r="C129" s="23"/>
      <c r="D129" s="23"/>
      <c r="E129" s="23"/>
      <c r="F129" s="23"/>
      <c r="G129" s="23"/>
      <c r="H129" s="23"/>
      <c r="I129" s="23"/>
      <c r="J129" s="23"/>
      <c r="K129" s="23"/>
      <c r="L129" s="14"/>
      <c r="S129" s="154"/>
      <c r="T129" s="154"/>
      <c r="U129" s="15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/>
    </row>
    <row r="130" spans="1:63" s="15" customFormat="1" ht="24.95" customHeight="1">
      <c r="A130" s="154"/>
      <c r="B130" s="8"/>
      <c r="C130" s="4" t="s">
        <v>120</v>
      </c>
      <c r="D130" s="154"/>
      <c r="E130" s="154"/>
      <c r="F130" s="154"/>
      <c r="G130" s="154"/>
      <c r="H130" s="154"/>
      <c r="I130" s="154"/>
      <c r="J130" s="154"/>
      <c r="K130" s="154"/>
      <c r="L130" s="14"/>
      <c r="S130" s="154"/>
      <c r="T130" s="154"/>
      <c r="U130" s="15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/>
    </row>
    <row r="131" spans="1:63" s="15" customFormat="1" ht="6.95" customHeight="1">
      <c r="A131" s="154"/>
      <c r="B131" s="8"/>
      <c r="C131" s="154"/>
      <c r="D131" s="154"/>
      <c r="E131" s="154"/>
      <c r="F131" s="154"/>
      <c r="G131" s="154"/>
      <c r="H131" s="154"/>
      <c r="I131" s="154"/>
      <c r="J131" s="154"/>
      <c r="K131" s="154"/>
      <c r="L131" s="14"/>
      <c r="S131" s="154"/>
      <c r="T131" s="154"/>
      <c r="U131" s="15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/>
    </row>
    <row r="132" spans="1:63" s="15" customFormat="1" ht="12" customHeight="1">
      <c r="A132" s="154"/>
      <c r="B132" s="8"/>
      <c r="C132" s="153" t="s">
        <v>16</v>
      </c>
      <c r="D132" s="154"/>
      <c r="E132" s="154"/>
      <c r="F132" s="154"/>
      <c r="G132" s="154"/>
      <c r="H132" s="154"/>
      <c r="I132" s="154"/>
      <c r="J132" s="154"/>
      <c r="K132" s="154"/>
      <c r="L132" s="14"/>
      <c r="S132" s="154"/>
      <c r="T132" s="154"/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</row>
    <row r="133" spans="1:63" s="15" customFormat="1" ht="16.5" customHeight="1">
      <c r="A133" s="154"/>
      <c r="B133" s="8"/>
      <c r="C133" s="154"/>
      <c r="D133" s="154"/>
      <c r="E133" s="188" t="str">
        <f>E7</f>
        <v>Objekt Vlastina - stavební úpravy ve 2.NP - revize 01</v>
      </c>
      <c r="F133" s="189"/>
      <c r="G133" s="189"/>
      <c r="H133" s="189"/>
      <c r="I133" s="154"/>
      <c r="J133" s="154"/>
      <c r="K133" s="154"/>
      <c r="L133" s="14"/>
      <c r="S133" s="154"/>
      <c r="T133" s="154"/>
      <c r="U133" s="15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/>
    </row>
    <row r="134" spans="1:63" s="15" customFormat="1" ht="12" customHeight="1">
      <c r="A134" s="154"/>
      <c r="B134" s="8"/>
      <c r="C134" s="153" t="s">
        <v>86</v>
      </c>
      <c r="D134" s="154"/>
      <c r="E134" s="154"/>
      <c r="F134" s="154"/>
      <c r="G134" s="154"/>
      <c r="H134" s="154"/>
      <c r="I134" s="154"/>
      <c r="J134" s="154"/>
      <c r="K134" s="154"/>
      <c r="L134" s="14"/>
      <c r="S134" s="154"/>
      <c r="T134" s="154"/>
      <c r="U134" s="15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/>
    </row>
    <row r="135" spans="1:63" s="15" customFormat="1" ht="16.5" customHeight="1">
      <c r="A135" s="154"/>
      <c r="B135" s="8"/>
      <c r="C135" s="154"/>
      <c r="D135" s="154"/>
      <c r="E135" s="165" t="str">
        <f>E9</f>
        <v>SO 01 - Stavební úpravy ZŠ Dědina</v>
      </c>
      <c r="F135" s="187"/>
      <c r="G135" s="187"/>
      <c r="H135" s="187"/>
      <c r="I135" s="154"/>
      <c r="J135" s="154"/>
      <c r="K135" s="154"/>
      <c r="L135" s="1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</row>
    <row r="136" spans="1:63" s="15" customFormat="1" ht="6.95" customHeight="1">
      <c r="A136" s="154"/>
      <c r="B136" s="8"/>
      <c r="C136" s="154"/>
      <c r="D136" s="154"/>
      <c r="E136" s="154"/>
      <c r="F136" s="154"/>
      <c r="G136" s="154"/>
      <c r="H136" s="154"/>
      <c r="I136" s="154"/>
      <c r="J136" s="154"/>
      <c r="K136" s="154"/>
      <c r="L136" s="1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</row>
    <row r="137" spans="1:63" s="15" customFormat="1" ht="12" customHeight="1">
      <c r="A137" s="154"/>
      <c r="B137" s="8"/>
      <c r="C137" s="153" t="s">
        <v>19</v>
      </c>
      <c r="D137" s="154"/>
      <c r="E137" s="154"/>
      <c r="F137" s="140" t="str">
        <f>F12</f>
        <v xml:space="preserve"> </v>
      </c>
      <c r="G137" s="154"/>
      <c r="H137" s="154"/>
      <c r="I137" s="153" t="s">
        <v>21</v>
      </c>
      <c r="J137" s="149" t="str">
        <f>IF(J12="","",J12)</f>
        <v>Vyplň údaj</v>
      </c>
      <c r="K137" s="154"/>
      <c r="L137" s="1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/>
    </row>
    <row r="138" spans="1:63" s="15" customFormat="1" ht="6.95" customHeight="1">
      <c r="A138" s="154"/>
      <c r="B138" s="8"/>
      <c r="C138" s="154"/>
      <c r="D138" s="154"/>
      <c r="E138" s="154"/>
      <c r="F138" s="154"/>
      <c r="G138" s="154"/>
      <c r="H138" s="154"/>
      <c r="I138" s="154"/>
      <c r="J138" s="154"/>
      <c r="K138" s="154"/>
      <c r="L138" s="14"/>
      <c r="S138" s="154"/>
      <c r="T138" s="154"/>
      <c r="U138" s="15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/>
    </row>
    <row r="139" spans="1:63" s="15" customFormat="1" ht="15.2" customHeight="1">
      <c r="A139" s="154"/>
      <c r="B139" s="8"/>
      <c r="C139" s="153" t="s">
        <v>22</v>
      </c>
      <c r="D139" s="154"/>
      <c r="E139" s="154"/>
      <c r="F139" s="140" t="str">
        <f>E15</f>
        <v xml:space="preserve"> </v>
      </c>
      <c r="G139" s="154"/>
      <c r="H139" s="154"/>
      <c r="I139" s="153" t="s">
        <v>27</v>
      </c>
      <c r="J139" s="143" t="str">
        <f>E21</f>
        <v xml:space="preserve"> </v>
      </c>
      <c r="K139" s="154"/>
      <c r="L139" s="14"/>
      <c r="S139" s="154"/>
      <c r="T139" s="154"/>
      <c r="U139" s="15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</row>
    <row r="140" spans="1:63" s="15" customFormat="1" ht="15.2" customHeight="1">
      <c r="A140" s="154"/>
      <c r="B140" s="8"/>
      <c r="C140" s="153" t="s">
        <v>25</v>
      </c>
      <c r="D140" s="154"/>
      <c r="E140" s="154"/>
      <c r="F140" s="140" t="str">
        <f>IF(E18="","",E18)</f>
        <v>Vyplň údaj</v>
      </c>
      <c r="G140" s="154"/>
      <c r="H140" s="154"/>
      <c r="I140" s="153" t="s">
        <v>28</v>
      </c>
      <c r="J140" s="143" t="str">
        <f>E24</f>
        <v xml:space="preserve"> </v>
      </c>
      <c r="K140" s="154"/>
      <c r="L140" s="14"/>
      <c r="S140" s="154"/>
      <c r="T140" s="154"/>
      <c r="U140" s="15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</row>
    <row r="141" spans="1:63" s="15" customFormat="1" ht="10.35" customHeight="1">
      <c r="A141" s="154"/>
      <c r="B141" s="8"/>
      <c r="C141" s="154"/>
      <c r="D141" s="154"/>
      <c r="E141" s="154"/>
      <c r="F141" s="154"/>
      <c r="G141" s="154"/>
      <c r="H141" s="154"/>
      <c r="I141" s="154"/>
      <c r="J141" s="154"/>
      <c r="K141" s="154"/>
      <c r="L141" s="14"/>
      <c r="S141" s="154"/>
      <c r="T141" s="154"/>
      <c r="U141" s="15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/>
    </row>
    <row r="142" spans="1:63" s="227" customFormat="1" ht="29.25" customHeight="1">
      <c r="A142" s="225"/>
      <c r="B142" s="71"/>
      <c r="C142" s="72" t="s">
        <v>121</v>
      </c>
      <c r="D142" s="73" t="s">
        <v>56</v>
      </c>
      <c r="E142" s="73" t="s">
        <v>52</v>
      </c>
      <c r="F142" s="73" t="s">
        <v>53</v>
      </c>
      <c r="G142" s="73" t="s">
        <v>122</v>
      </c>
      <c r="H142" s="73" t="s">
        <v>123</v>
      </c>
      <c r="I142" s="73" t="s">
        <v>124</v>
      </c>
      <c r="J142" s="74" t="s">
        <v>90</v>
      </c>
      <c r="K142" s="75" t="s">
        <v>125</v>
      </c>
      <c r="L142" s="226"/>
      <c r="M142" s="32" t="s">
        <v>1</v>
      </c>
      <c r="N142" s="33" t="s">
        <v>35</v>
      </c>
      <c r="O142" s="33" t="s">
        <v>126</v>
      </c>
      <c r="P142" s="33" t="s">
        <v>127</v>
      </c>
      <c r="Q142" s="33" t="s">
        <v>128</v>
      </c>
      <c r="R142" s="33" t="s">
        <v>129</v>
      </c>
      <c r="S142" s="33" t="s">
        <v>130</v>
      </c>
      <c r="T142" s="34" t="s">
        <v>131</v>
      </c>
      <c r="U142" s="225"/>
      <c r="V142" s="225"/>
      <c r="W142" s="225"/>
      <c r="X142" s="225"/>
      <c r="Y142" s="225"/>
      <c r="Z142" s="225"/>
      <c r="AA142" s="225"/>
      <c r="AB142" s="225"/>
      <c r="AC142" s="225"/>
      <c r="AD142" s="225"/>
      <c r="AE142" s="225"/>
    </row>
    <row r="143" spans="1:63" s="15" customFormat="1" ht="22.9" customHeight="1">
      <c r="A143" s="154"/>
      <c r="B143" s="8"/>
      <c r="C143" s="39" t="s">
        <v>132</v>
      </c>
      <c r="D143" s="154"/>
      <c r="E143" s="154"/>
      <c r="F143" s="154"/>
      <c r="G143" s="154"/>
      <c r="H143" s="154"/>
      <c r="I143" s="154"/>
      <c r="J143" s="76">
        <f>BK143</f>
        <v>0</v>
      </c>
      <c r="K143" s="154"/>
      <c r="L143" s="8"/>
      <c r="M143" s="35"/>
      <c r="N143" s="77"/>
      <c r="O143" s="36"/>
      <c r="P143" s="78">
        <f>P144+P274+P930+P945</f>
        <v>0</v>
      </c>
      <c r="Q143" s="36"/>
      <c r="R143" s="78">
        <f>R144+R274+R930+R945</f>
        <v>10.463385559999999</v>
      </c>
      <c r="S143" s="36"/>
      <c r="T143" s="79">
        <f>T144+T274+T930+T945</f>
        <v>23.287808300000002</v>
      </c>
      <c r="U143" s="154"/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/>
      <c r="AT143" s="191" t="s">
        <v>70</v>
      </c>
      <c r="AU143" s="191" t="s">
        <v>92</v>
      </c>
      <c r="BK143" s="228">
        <f>BK144+BK274+BK930+BK945</f>
        <v>0</v>
      </c>
    </row>
    <row r="144" spans="1:63" s="81" customFormat="1" ht="25.9" customHeight="1">
      <c r="B144" s="80"/>
      <c r="D144" s="82" t="s">
        <v>70</v>
      </c>
      <c r="E144" s="83" t="s">
        <v>133</v>
      </c>
      <c r="F144" s="83" t="s">
        <v>134</v>
      </c>
      <c r="J144" s="84">
        <f>BK144</f>
        <v>0</v>
      </c>
      <c r="L144" s="80"/>
      <c r="M144" s="85"/>
      <c r="N144" s="86"/>
      <c r="O144" s="86"/>
      <c r="P144" s="87">
        <f>P145+P205+P265+P271</f>
        <v>0</v>
      </c>
      <c r="Q144" s="86"/>
      <c r="R144" s="87">
        <f>R145+R205+R265+R271</f>
        <v>3.2993299999999999</v>
      </c>
      <c r="S144" s="86"/>
      <c r="T144" s="88">
        <f>T145+T205+T265+T271</f>
        <v>13.574633</v>
      </c>
      <c r="AR144" s="82" t="s">
        <v>79</v>
      </c>
      <c r="AT144" s="229" t="s">
        <v>70</v>
      </c>
      <c r="AU144" s="229" t="s">
        <v>71</v>
      </c>
      <c r="AY144" s="82" t="s">
        <v>135</v>
      </c>
      <c r="BK144" s="230">
        <f>BK145+BK205+BK265+BK271</f>
        <v>0</v>
      </c>
    </row>
    <row r="145" spans="1:65" s="81" customFormat="1" ht="22.9" customHeight="1">
      <c r="B145" s="80"/>
      <c r="D145" s="82" t="s">
        <v>70</v>
      </c>
      <c r="E145" s="89" t="s">
        <v>136</v>
      </c>
      <c r="F145" s="89" t="s">
        <v>137</v>
      </c>
      <c r="J145" s="90">
        <f>BK145</f>
        <v>0</v>
      </c>
      <c r="L145" s="80"/>
      <c r="M145" s="85"/>
      <c r="N145" s="86"/>
      <c r="O145" s="86"/>
      <c r="P145" s="87">
        <f>SUM(P146:P204)</f>
        <v>0</v>
      </c>
      <c r="Q145" s="86"/>
      <c r="R145" s="87">
        <f>SUM(R146:R204)</f>
        <v>3.1623799999999997</v>
      </c>
      <c r="S145" s="86"/>
      <c r="T145" s="88">
        <f>SUM(T146:T204)</f>
        <v>0</v>
      </c>
      <c r="AR145" s="82" t="s">
        <v>79</v>
      </c>
      <c r="AT145" s="229" t="s">
        <v>70</v>
      </c>
      <c r="AU145" s="229" t="s">
        <v>79</v>
      </c>
      <c r="AY145" s="82" t="s">
        <v>135</v>
      </c>
      <c r="BK145" s="230">
        <f>SUM(BK146:BK204)</f>
        <v>0</v>
      </c>
    </row>
    <row r="146" spans="1:65" s="15" customFormat="1" ht="24.2" customHeight="1">
      <c r="A146" s="154"/>
      <c r="B146" s="8"/>
      <c r="C146" s="91" t="s">
        <v>79</v>
      </c>
      <c r="D146" s="91" t="s">
        <v>138</v>
      </c>
      <c r="E146" s="92" t="s">
        <v>139</v>
      </c>
      <c r="F146" s="93" t="s">
        <v>140</v>
      </c>
      <c r="G146" s="94" t="s">
        <v>141</v>
      </c>
      <c r="H146" s="95">
        <v>71.900000000000006</v>
      </c>
      <c r="I146" s="96"/>
      <c r="J146" s="97">
        <f>ROUND(I146*H146,2)</f>
        <v>0</v>
      </c>
      <c r="K146" s="98"/>
      <c r="L146" s="8"/>
      <c r="M146" s="231" t="s">
        <v>1</v>
      </c>
      <c r="N146" s="99" t="s">
        <v>36</v>
      </c>
      <c r="O146" s="28"/>
      <c r="P146" s="100">
        <f>O146*H146</f>
        <v>0</v>
      </c>
      <c r="Q146" s="100">
        <v>1.54E-2</v>
      </c>
      <c r="R146" s="100">
        <f>Q146*H146</f>
        <v>1.1072600000000001</v>
      </c>
      <c r="S146" s="100">
        <v>0</v>
      </c>
      <c r="T146" s="101">
        <f>S146*H146</f>
        <v>0</v>
      </c>
      <c r="U146" s="15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/>
      <c r="AR146" s="232" t="s">
        <v>142</v>
      </c>
      <c r="AT146" s="232" t="s">
        <v>138</v>
      </c>
      <c r="AU146" s="232" t="s">
        <v>81</v>
      </c>
      <c r="AY146" s="191" t="s">
        <v>135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91" t="s">
        <v>79</v>
      </c>
      <c r="BK146" s="233">
        <f>ROUND(I146*H146,2)</f>
        <v>0</v>
      </c>
      <c r="BL146" s="191" t="s">
        <v>142</v>
      </c>
      <c r="BM146" s="232" t="s">
        <v>143</v>
      </c>
    </row>
    <row r="147" spans="1:65" s="103" customFormat="1">
      <c r="B147" s="102"/>
      <c r="D147" s="104" t="s">
        <v>144</v>
      </c>
      <c r="E147" s="105" t="s">
        <v>1</v>
      </c>
      <c r="F147" s="106" t="s">
        <v>145</v>
      </c>
      <c r="H147" s="105" t="s">
        <v>1</v>
      </c>
      <c r="L147" s="102"/>
      <c r="M147" s="107"/>
      <c r="N147" s="108"/>
      <c r="O147" s="108"/>
      <c r="P147" s="108"/>
      <c r="Q147" s="108"/>
      <c r="R147" s="108"/>
      <c r="S147" s="108"/>
      <c r="T147" s="109"/>
      <c r="AT147" s="105" t="s">
        <v>144</v>
      </c>
      <c r="AU147" s="105" t="s">
        <v>81</v>
      </c>
      <c r="AV147" s="103" t="s">
        <v>79</v>
      </c>
      <c r="AW147" s="103" t="s">
        <v>29</v>
      </c>
      <c r="AX147" s="103" t="s">
        <v>71</v>
      </c>
      <c r="AY147" s="105" t="s">
        <v>135</v>
      </c>
    </row>
    <row r="148" spans="1:65" s="111" customFormat="1">
      <c r="B148" s="110"/>
      <c r="D148" s="104" t="s">
        <v>144</v>
      </c>
      <c r="E148" s="112" t="s">
        <v>1</v>
      </c>
      <c r="F148" s="113" t="s">
        <v>146</v>
      </c>
      <c r="H148" s="114">
        <v>71.900000000000006</v>
      </c>
      <c r="L148" s="110"/>
      <c r="M148" s="115"/>
      <c r="N148" s="116"/>
      <c r="O148" s="116"/>
      <c r="P148" s="116"/>
      <c r="Q148" s="116"/>
      <c r="R148" s="116"/>
      <c r="S148" s="116"/>
      <c r="T148" s="117"/>
      <c r="AT148" s="112" t="s">
        <v>144</v>
      </c>
      <c r="AU148" s="112" t="s">
        <v>81</v>
      </c>
      <c r="AV148" s="111" t="s">
        <v>81</v>
      </c>
      <c r="AW148" s="111" t="s">
        <v>29</v>
      </c>
      <c r="AX148" s="111" t="s">
        <v>79</v>
      </c>
      <c r="AY148" s="112" t="s">
        <v>135</v>
      </c>
    </row>
    <row r="149" spans="1:65" s="15" customFormat="1" ht="24.2" customHeight="1">
      <c r="A149" s="154"/>
      <c r="B149" s="8"/>
      <c r="C149" s="91" t="s">
        <v>81</v>
      </c>
      <c r="D149" s="91" t="s">
        <v>138</v>
      </c>
      <c r="E149" s="92" t="s">
        <v>147</v>
      </c>
      <c r="F149" s="93" t="s">
        <v>148</v>
      </c>
      <c r="G149" s="94" t="s">
        <v>149</v>
      </c>
      <c r="H149" s="95">
        <v>7</v>
      </c>
      <c r="I149" s="96"/>
      <c r="J149" s="97">
        <f>ROUND(I149*H149,2)</f>
        <v>0</v>
      </c>
      <c r="K149" s="98"/>
      <c r="L149" s="8"/>
      <c r="M149" s="231" t="s">
        <v>1</v>
      </c>
      <c r="N149" s="99" t="s">
        <v>36</v>
      </c>
      <c r="O149" s="28"/>
      <c r="P149" s="100">
        <f>O149*H149</f>
        <v>0</v>
      </c>
      <c r="Q149" s="100">
        <v>9.4999999999999998E-3</v>
      </c>
      <c r="R149" s="100">
        <f>Q149*H149</f>
        <v>6.6500000000000004E-2</v>
      </c>
      <c r="S149" s="100">
        <v>0</v>
      </c>
      <c r="T149" s="101">
        <f>S149*H149</f>
        <v>0</v>
      </c>
      <c r="U149" s="15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/>
      <c r="AR149" s="232" t="s">
        <v>142</v>
      </c>
      <c r="AT149" s="232" t="s">
        <v>138</v>
      </c>
      <c r="AU149" s="232" t="s">
        <v>81</v>
      </c>
      <c r="AY149" s="191" t="s">
        <v>135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91" t="s">
        <v>79</v>
      </c>
      <c r="BK149" s="233">
        <f>ROUND(I149*H149,2)</f>
        <v>0</v>
      </c>
      <c r="BL149" s="191" t="s">
        <v>142</v>
      </c>
      <c r="BM149" s="232" t="s">
        <v>150</v>
      </c>
    </row>
    <row r="150" spans="1:65" s="103" customFormat="1">
      <c r="B150" s="102"/>
      <c r="D150" s="104" t="s">
        <v>144</v>
      </c>
      <c r="E150" s="105" t="s">
        <v>1</v>
      </c>
      <c r="F150" s="106" t="s">
        <v>151</v>
      </c>
      <c r="H150" s="105" t="s">
        <v>1</v>
      </c>
      <c r="L150" s="102"/>
      <c r="M150" s="107"/>
      <c r="N150" s="108"/>
      <c r="O150" s="108"/>
      <c r="P150" s="108"/>
      <c r="Q150" s="108"/>
      <c r="R150" s="108"/>
      <c r="S150" s="108"/>
      <c r="T150" s="109"/>
      <c r="AT150" s="105" t="s">
        <v>144</v>
      </c>
      <c r="AU150" s="105" t="s">
        <v>81</v>
      </c>
      <c r="AV150" s="103" t="s">
        <v>79</v>
      </c>
      <c r="AW150" s="103" t="s">
        <v>29</v>
      </c>
      <c r="AX150" s="103" t="s">
        <v>71</v>
      </c>
      <c r="AY150" s="105" t="s">
        <v>135</v>
      </c>
    </row>
    <row r="151" spans="1:65" s="111" customFormat="1">
      <c r="B151" s="110"/>
      <c r="D151" s="104" t="s">
        <v>144</v>
      </c>
      <c r="E151" s="112" t="s">
        <v>1</v>
      </c>
      <c r="F151" s="113" t="s">
        <v>79</v>
      </c>
      <c r="H151" s="114">
        <v>1</v>
      </c>
      <c r="L151" s="110"/>
      <c r="M151" s="115"/>
      <c r="N151" s="116"/>
      <c r="O151" s="116"/>
      <c r="P151" s="116"/>
      <c r="Q151" s="116"/>
      <c r="R151" s="116"/>
      <c r="S151" s="116"/>
      <c r="T151" s="117"/>
      <c r="AT151" s="112" t="s">
        <v>144</v>
      </c>
      <c r="AU151" s="112" t="s">
        <v>81</v>
      </c>
      <c r="AV151" s="111" t="s">
        <v>81</v>
      </c>
      <c r="AW151" s="111" t="s">
        <v>29</v>
      </c>
      <c r="AX151" s="111" t="s">
        <v>71</v>
      </c>
      <c r="AY151" s="112" t="s">
        <v>135</v>
      </c>
    </row>
    <row r="152" spans="1:65" s="103" customFormat="1">
      <c r="B152" s="102"/>
      <c r="D152" s="104" t="s">
        <v>144</v>
      </c>
      <c r="E152" s="105" t="s">
        <v>1</v>
      </c>
      <c r="F152" s="106" t="s">
        <v>152</v>
      </c>
      <c r="H152" s="105" t="s">
        <v>1</v>
      </c>
      <c r="L152" s="102"/>
      <c r="M152" s="107"/>
      <c r="N152" s="108"/>
      <c r="O152" s="108"/>
      <c r="P152" s="108"/>
      <c r="Q152" s="108"/>
      <c r="R152" s="108"/>
      <c r="S152" s="108"/>
      <c r="T152" s="109"/>
      <c r="AT152" s="105" t="s">
        <v>144</v>
      </c>
      <c r="AU152" s="105" t="s">
        <v>81</v>
      </c>
      <c r="AV152" s="103" t="s">
        <v>79</v>
      </c>
      <c r="AW152" s="103" t="s">
        <v>29</v>
      </c>
      <c r="AX152" s="103" t="s">
        <v>71</v>
      </c>
      <c r="AY152" s="105" t="s">
        <v>135</v>
      </c>
    </row>
    <row r="153" spans="1:65" s="111" customFormat="1">
      <c r="B153" s="110"/>
      <c r="D153" s="104" t="s">
        <v>144</v>
      </c>
      <c r="E153" s="112" t="s">
        <v>1</v>
      </c>
      <c r="F153" s="113" t="s">
        <v>79</v>
      </c>
      <c r="H153" s="114">
        <v>1</v>
      </c>
      <c r="L153" s="110"/>
      <c r="M153" s="115"/>
      <c r="N153" s="116"/>
      <c r="O153" s="116"/>
      <c r="P153" s="116"/>
      <c r="Q153" s="116"/>
      <c r="R153" s="116"/>
      <c r="S153" s="116"/>
      <c r="T153" s="117"/>
      <c r="AT153" s="112" t="s">
        <v>144</v>
      </c>
      <c r="AU153" s="112" t="s">
        <v>81</v>
      </c>
      <c r="AV153" s="111" t="s">
        <v>81</v>
      </c>
      <c r="AW153" s="111" t="s">
        <v>29</v>
      </c>
      <c r="AX153" s="111" t="s">
        <v>71</v>
      </c>
      <c r="AY153" s="112" t="s">
        <v>135</v>
      </c>
    </row>
    <row r="154" spans="1:65" s="103" customFormat="1">
      <c r="B154" s="102"/>
      <c r="D154" s="104" t="s">
        <v>144</v>
      </c>
      <c r="E154" s="105" t="s">
        <v>1</v>
      </c>
      <c r="F154" s="106" t="s">
        <v>153</v>
      </c>
      <c r="H154" s="105" t="s">
        <v>1</v>
      </c>
      <c r="L154" s="102"/>
      <c r="M154" s="107"/>
      <c r="N154" s="108"/>
      <c r="O154" s="108"/>
      <c r="P154" s="108"/>
      <c r="Q154" s="108"/>
      <c r="R154" s="108"/>
      <c r="S154" s="108"/>
      <c r="T154" s="109"/>
      <c r="AT154" s="105" t="s">
        <v>144</v>
      </c>
      <c r="AU154" s="105" t="s">
        <v>81</v>
      </c>
      <c r="AV154" s="103" t="s">
        <v>79</v>
      </c>
      <c r="AW154" s="103" t="s">
        <v>29</v>
      </c>
      <c r="AX154" s="103" t="s">
        <v>71</v>
      </c>
      <c r="AY154" s="105" t="s">
        <v>135</v>
      </c>
    </row>
    <row r="155" spans="1:65" s="111" customFormat="1">
      <c r="B155" s="110"/>
      <c r="D155" s="104" t="s">
        <v>144</v>
      </c>
      <c r="E155" s="112" t="s">
        <v>1</v>
      </c>
      <c r="F155" s="113" t="s">
        <v>79</v>
      </c>
      <c r="H155" s="114">
        <v>1</v>
      </c>
      <c r="L155" s="110"/>
      <c r="M155" s="115"/>
      <c r="N155" s="116"/>
      <c r="O155" s="116"/>
      <c r="P155" s="116"/>
      <c r="Q155" s="116"/>
      <c r="R155" s="116"/>
      <c r="S155" s="116"/>
      <c r="T155" s="117"/>
      <c r="AT155" s="112" t="s">
        <v>144</v>
      </c>
      <c r="AU155" s="112" t="s">
        <v>81</v>
      </c>
      <c r="AV155" s="111" t="s">
        <v>81</v>
      </c>
      <c r="AW155" s="111" t="s">
        <v>29</v>
      </c>
      <c r="AX155" s="111" t="s">
        <v>71</v>
      </c>
      <c r="AY155" s="112" t="s">
        <v>135</v>
      </c>
    </row>
    <row r="156" spans="1:65" s="103" customFormat="1">
      <c r="B156" s="102"/>
      <c r="D156" s="104" t="s">
        <v>144</v>
      </c>
      <c r="E156" s="105" t="s">
        <v>1</v>
      </c>
      <c r="F156" s="106" t="s">
        <v>145</v>
      </c>
      <c r="H156" s="105" t="s">
        <v>1</v>
      </c>
      <c r="L156" s="102"/>
      <c r="M156" s="107"/>
      <c r="N156" s="108"/>
      <c r="O156" s="108"/>
      <c r="P156" s="108"/>
      <c r="Q156" s="108"/>
      <c r="R156" s="108"/>
      <c r="S156" s="108"/>
      <c r="T156" s="109"/>
      <c r="AT156" s="105" t="s">
        <v>144</v>
      </c>
      <c r="AU156" s="105" t="s">
        <v>81</v>
      </c>
      <c r="AV156" s="103" t="s">
        <v>79</v>
      </c>
      <c r="AW156" s="103" t="s">
        <v>29</v>
      </c>
      <c r="AX156" s="103" t="s">
        <v>71</v>
      </c>
      <c r="AY156" s="105" t="s">
        <v>135</v>
      </c>
    </row>
    <row r="157" spans="1:65" s="111" customFormat="1">
      <c r="B157" s="110"/>
      <c r="D157" s="104" t="s">
        <v>144</v>
      </c>
      <c r="E157" s="112" t="s">
        <v>1</v>
      </c>
      <c r="F157" s="113" t="s">
        <v>154</v>
      </c>
      <c r="H157" s="114">
        <v>2</v>
      </c>
      <c r="L157" s="110"/>
      <c r="M157" s="115"/>
      <c r="N157" s="116"/>
      <c r="O157" s="116"/>
      <c r="P157" s="116"/>
      <c r="Q157" s="116"/>
      <c r="R157" s="116"/>
      <c r="S157" s="116"/>
      <c r="T157" s="117"/>
      <c r="AT157" s="112" t="s">
        <v>144</v>
      </c>
      <c r="AU157" s="112" t="s">
        <v>81</v>
      </c>
      <c r="AV157" s="111" t="s">
        <v>81</v>
      </c>
      <c r="AW157" s="111" t="s">
        <v>29</v>
      </c>
      <c r="AX157" s="111" t="s">
        <v>71</v>
      </c>
      <c r="AY157" s="112" t="s">
        <v>135</v>
      </c>
    </row>
    <row r="158" spans="1:65" s="103" customFormat="1">
      <c r="B158" s="102"/>
      <c r="D158" s="104" t="s">
        <v>144</v>
      </c>
      <c r="E158" s="105" t="s">
        <v>1</v>
      </c>
      <c r="F158" s="106" t="s">
        <v>155</v>
      </c>
      <c r="H158" s="105" t="s">
        <v>1</v>
      </c>
      <c r="L158" s="102"/>
      <c r="M158" s="107"/>
      <c r="N158" s="108"/>
      <c r="O158" s="108"/>
      <c r="P158" s="108"/>
      <c r="Q158" s="108"/>
      <c r="R158" s="108"/>
      <c r="S158" s="108"/>
      <c r="T158" s="109"/>
      <c r="AT158" s="105" t="s">
        <v>144</v>
      </c>
      <c r="AU158" s="105" t="s">
        <v>81</v>
      </c>
      <c r="AV158" s="103" t="s">
        <v>79</v>
      </c>
      <c r="AW158" s="103" t="s">
        <v>29</v>
      </c>
      <c r="AX158" s="103" t="s">
        <v>71</v>
      </c>
      <c r="AY158" s="105" t="s">
        <v>135</v>
      </c>
    </row>
    <row r="159" spans="1:65" s="111" customFormat="1">
      <c r="B159" s="110"/>
      <c r="D159" s="104" t="s">
        <v>144</v>
      </c>
      <c r="E159" s="112" t="s">
        <v>1</v>
      </c>
      <c r="F159" s="113" t="s">
        <v>81</v>
      </c>
      <c r="H159" s="114">
        <v>2</v>
      </c>
      <c r="L159" s="110"/>
      <c r="M159" s="115"/>
      <c r="N159" s="116"/>
      <c r="O159" s="116"/>
      <c r="P159" s="116"/>
      <c r="Q159" s="116"/>
      <c r="R159" s="116"/>
      <c r="S159" s="116"/>
      <c r="T159" s="117"/>
      <c r="AT159" s="112" t="s">
        <v>144</v>
      </c>
      <c r="AU159" s="112" t="s">
        <v>81</v>
      </c>
      <c r="AV159" s="111" t="s">
        <v>81</v>
      </c>
      <c r="AW159" s="111" t="s">
        <v>29</v>
      </c>
      <c r="AX159" s="111" t="s">
        <v>71</v>
      </c>
      <c r="AY159" s="112" t="s">
        <v>135</v>
      </c>
    </row>
    <row r="160" spans="1:65" s="119" customFormat="1">
      <c r="B160" s="118"/>
      <c r="D160" s="104" t="s">
        <v>144</v>
      </c>
      <c r="E160" s="120" t="s">
        <v>1</v>
      </c>
      <c r="F160" s="121" t="s">
        <v>156</v>
      </c>
      <c r="H160" s="122">
        <v>7</v>
      </c>
      <c r="L160" s="118"/>
      <c r="M160" s="123"/>
      <c r="N160" s="124"/>
      <c r="O160" s="124"/>
      <c r="P160" s="124"/>
      <c r="Q160" s="124"/>
      <c r="R160" s="124"/>
      <c r="S160" s="124"/>
      <c r="T160" s="125"/>
      <c r="AT160" s="120" t="s">
        <v>144</v>
      </c>
      <c r="AU160" s="120" t="s">
        <v>81</v>
      </c>
      <c r="AV160" s="119" t="s">
        <v>142</v>
      </c>
      <c r="AW160" s="119" t="s">
        <v>29</v>
      </c>
      <c r="AX160" s="119" t="s">
        <v>79</v>
      </c>
      <c r="AY160" s="120" t="s">
        <v>135</v>
      </c>
    </row>
    <row r="161" spans="1:65" s="15" customFormat="1" ht="16.5" customHeight="1">
      <c r="A161" s="154"/>
      <c r="B161" s="8"/>
      <c r="C161" s="91" t="s">
        <v>157</v>
      </c>
      <c r="D161" s="91" t="s">
        <v>138</v>
      </c>
      <c r="E161" s="92" t="s">
        <v>158</v>
      </c>
      <c r="F161" s="93" t="s">
        <v>159</v>
      </c>
      <c r="G161" s="94" t="s">
        <v>141</v>
      </c>
      <c r="H161" s="95">
        <v>250</v>
      </c>
      <c r="I161" s="96"/>
      <c r="J161" s="97">
        <f>ROUND(I161*H161,2)</f>
        <v>0</v>
      </c>
      <c r="K161" s="98"/>
      <c r="L161" s="8"/>
      <c r="M161" s="231" t="s">
        <v>1</v>
      </c>
      <c r="N161" s="99" t="s">
        <v>36</v>
      </c>
      <c r="O161" s="28"/>
      <c r="P161" s="100">
        <f>O161*H161</f>
        <v>0</v>
      </c>
      <c r="Q161" s="100">
        <v>0</v>
      </c>
      <c r="R161" s="100">
        <f>Q161*H161</f>
        <v>0</v>
      </c>
      <c r="S161" s="100">
        <v>0</v>
      </c>
      <c r="T161" s="101">
        <f>S161*H161</f>
        <v>0</v>
      </c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R161" s="232" t="s">
        <v>142</v>
      </c>
      <c r="AT161" s="232" t="s">
        <v>138</v>
      </c>
      <c r="AU161" s="232" t="s">
        <v>81</v>
      </c>
      <c r="AY161" s="191" t="s">
        <v>135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91" t="s">
        <v>79</v>
      </c>
      <c r="BK161" s="233">
        <f>ROUND(I161*H161,2)</f>
        <v>0</v>
      </c>
      <c r="BL161" s="191" t="s">
        <v>142</v>
      </c>
      <c r="BM161" s="232" t="s">
        <v>160</v>
      </c>
    </row>
    <row r="162" spans="1:65" s="103" customFormat="1">
      <c r="B162" s="102"/>
      <c r="D162" s="104" t="s">
        <v>144</v>
      </c>
      <c r="E162" s="105" t="s">
        <v>1</v>
      </c>
      <c r="F162" s="106" t="s">
        <v>161</v>
      </c>
      <c r="H162" s="105" t="s">
        <v>1</v>
      </c>
      <c r="L162" s="102"/>
      <c r="M162" s="107"/>
      <c r="N162" s="108"/>
      <c r="O162" s="108"/>
      <c r="P162" s="108"/>
      <c r="Q162" s="108"/>
      <c r="R162" s="108"/>
      <c r="S162" s="108"/>
      <c r="T162" s="109"/>
      <c r="AT162" s="105" t="s">
        <v>144</v>
      </c>
      <c r="AU162" s="105" t="s">
        <v>81</v>
      </c>
      <c r="AV162" s="103" t="s">
        <v>79</v>
      </c>
      <c r="AW162" s="103" t="s">
        <v>29</v>
      </c>
      <c r="AX162" s="103" t="s">
        <v>71</v>
      </c>
      <c r="AY162" s="105" t="s">
        <v>135</v>
      </c>
    </row>
    <row r="163" spans="1:65" s="111" customFormat="1">
      <c r="B163" s="110"/>
      <c r="D163" s="104" t="s">
        <v>144</v>
      </c>
      <c r="E163" s="112" t="s">
        <v>1</v>
      </c>
      <c r="F163" s="113" t="s">
        <v>162</v>
      </c>
      <c r="H163" s="114">
        <v>51.7</v>
      </c>
      <c r="L163" s="110"/>
      <c r="M163" s="115"/>
      <c r="N163" s="116"/>
      <c r="O163" s="116"/>
      <c r="P163" s="116"/>
      <c r="Q163" s="116"/>
      <c r="R163" s="116"/>
      <c r="S163" s="116"/>
      <c r="T163" s="117"/>
      <c r="AT163" s="112" t="s">
        <v>144</v>
      </c>
      <c r="AU163" s="112" t="s">
        <v>81</v>
      </c>
      <c r="AV163" s="111" t="s">
        <v>81</v>
      </c>
      <c r="AW163" s="111" t="s">
        <v>29</v>
      </c>
      <c r="AX163" s="111" t="s">
        <v>71</v>
      </c>
      <c r="AY163" s="112" t="s">
        <v>135</v>
      </c>
    </row>
    <row r="164" spans="1:65" s="103" customFormat="1">
      <c r="B164" s="102"/>
      <c r="D164" s="104" t="s">
        <v>144</v>
      </c>
      <c r="E164" s="105" t="s">
        <v>1</v>
      </c>
      <c r="F164" s="106" t="s">
        <v>163</v>
      </c>
      <c r="H164" s="105" t="s">
        <v>1</v>
      </c>
      <c r="L164" s="102"/>
      <c r="M164" s="107"/>
      <c r="N164" s="108"/>
      <c r="O164" s="108"/>
      <c r="P164" s="108"/>
      <c r="Q164" s="108"/>
      <c r="R164" s="108"/>
      <c r="S164" s="108"/>
      <c r="T164" s="109"/>
      <c r="AT164" s="105" t="s">
        <v>144</v>
      </c>
      <c r="AU164" s="105" t="s">
        <v>81</v>
      </c>
      <c r="AV164" s="103" t="s">
        <v>79</v>
      </c>
      <c r="AW164" s="103" t="s">
        <v>29</v>
      </c>
      <c r="AX164" s="103" t="s">
        <v>71</v>
      </c>
      <c r="AY164" s="105" t="s">
        <v>135</v>
      </c>
    </row>
    <row r="165" spans="1:65" s="111" customFormat="1">
      <c r="B165" s="110"/>
      <c r="D165" s="104" t="s">
        <v>144</v>
      </c>
      <c r="E165" s="112" t="s">
        <v>1</v>
      </c>
      <c r="F165" s="113" t="s">
        <v>164</v>
      </c>
      <c r="H165" s="114">
        <v>59.1</v>
      </c>
      <c r="L165" s="110"/>
      <c r="M165" s="115"/>
      <c r="N165" s="116"/>
      <c r="O165" s="116"/>
      <c r="P165" s="116"/>
      <c r="Q165" s="116"/>
      <c r="R165" s="116"/>
      <c r="S165" s="116"/>
      <c r="T165" s="117"/>
      <c r="AT165" s="112" t="s">
        <v>144</v>
      </c>
      <c r="AU165" s="112" t="s">
        <v>81</v>
      </c>
      <c r="AV165" s="111" t="s">
        <v>81</v>
      </c>
      <c r="AW165" s="111" t="s">
        <v>29</v>
      </c>
      <c r="AX165" s="111" t="s">
        <v>71</v>
      </c>
      <c r="AY165" s="112" t="s">
        <v>135</v>
      </c>
    </row>
    <row r="166" spans="1:65" s="103" customFormat="1">
      <c r="B166" s="102"/>
      <c r="D166" s="104" t="s">
        <v>144</v>
      </c>
      <c r="E166" s="105" t="s">
        <v>1</v>
      </c>
      <c r="F166" s="106" t="s">
        <v>152</v>
      </c>
      <c r="H166" s="105" t="s">
        <v>1</v>
      </c>
      <c r="L166" s="102"/>
      <c r="M166" s="107"/>
      <c r="N166" s="108"/>
      <c r="O166" s="108"/>
      <c r="P166" s="108"/>
      <c r="Q166" s="108"/>
      <c r="R166" s="108"/>
      <c r="S166" s="108"/>
      <c r="T166" s="109"/>
      <c r="AT166" s="105" t="s">
        <v>144</v>
      </c>
      <c r="AU166" s="105" t="s">
        <v>81</v>
      </c>
      <c r="AV166" s="103" t="s">
        <v>79</v>
      </c>
      <c r="AW166" s="103" t="s">
        <v>29</v>
      </c>
      <c r="AX166" s="103" t="s">
        <v>71</v>
      </c>
      <c r="AY166" s="105" t="s">
        <v>135</v>
      </c>
    </row>
    <row r="167" spans="1:65" s="111" customFormat="1">
      <c r="B167" s="110"/>
      <c r="D167" s="104" t="s">
        <v>144</v>
      </c>
      <c r="E167" s="112" t="s">
        <v>1</v>
      </c>
      <c r="F167" s="113" t="s">
        <v>165</v>
      </c>
      <c r="H167" s="114">
        <v>59.4</v>
      </c>
      <c r="L167" s="110"/>
      <c r="M167" s="115"/>
      <c r="N167" s="116"/>
      <c r="O167" s="116"/>
      <c r="P167" s="116"/>
      <c r="Q167" s="116"/>
      <c r="R167" s="116"/>
      <c r="S167" s="116"/>
      <c r="T167" s="117"/>
      <c r="AT167" s="112" t="s">
        <v>144</v>
      </c>
      <c r="AU167" s="112" t="s">
        <v>81</v>
      </c>
      <c r="AV167" s="111" t="s">
        <v>81</v>
      </c>
      <c r="AW167" s="111" t="s">
        <v>29</v>
      </c>
      <c r="AX167" s="111" t="s">
        <v>71</v>
      </c>
      <c r="AY167" s="112" t="s">
        <v>135</v>
      </c>
    </row>
    <row r="168" spans="1:65" s="103" customFormat="1">
      <c r="B168" s="102"/>
      <c r="D168" s="104" t="s">
        <v>144</v>
      </c>
      <c r="E168" s="105" t="s">
        <v>1</v>
      </c>
      <c r="F168" s="106" t="s">
        <v>166</v>
      </c>
      <c r="H168" s="105" t="s">
        <v>1</v>
      </c>
      <c r="L168" s="102"/>
      <c r="M168" s="107"/>
      <c r="N168" s="108"/>
      <c r="O168" s="108"/>
      <c r="P168" s="108"/>
      <c r="Q168" s="108"/>
      <c r="R168" s="108"/>
      <c r="S168" s="108"/>
      <c r="T168" s="109"/>
      <c r="AT168" s="105" t="s">
        <v>144</v>
      </c>
      <c r="AU168" s="105" t="s">
        <v>81</v>
      </c>
      <c r="AV168" s="103" t="s">
        <v>79</v>
      </c>
      <c r="AW168" s="103" t="s">
        <v>29</v>
      </c>
      <c r="AX168" s="103" t="s">
        <v>71</v>
      </c>
      <c r="AY168" s="105" t="s">
        <v>135</v>
      </c>
    </row>
    <row r="169" spans="1:65" s="111" customFormat="1">
      <c r="B169" s="110"/>
      <c r="D169" s="104" t="s">
        <v>144</v>
      </c>
      <c r="E169" s="112" t="s">
        <v>1</v>
      </c>
      <c r="F169" s="113" t="s">
        <v>167</v>
      </c>
      <c r="H169" s="114">
        <v>48.699999999999996</v>
      </c>
      <c r="L169" s="110"/>
      <c r="M169" s="115"/>
      <c r="N169" s="116"/>
      <c r="O169" s="116"/>
      <c r="P169" s="116"/>
      <c r="Q169" s="116"/>
      <c r="R169" s="116"/>
      <c r="S169" s="116"/>
      <c r="T169" s="117"/>
      <c r="AT169" s="112" t="s">
        <v>144</v>
      </c>
      <c r="AU169" s="112" t="s">
        <v>81</v>
      </c>
      <c r="AV169" s="111" t="s">
        <v>81</v>
      </c>
      <c r="AW169" s="111" t="s">
        <v>29</v>
      </c>
      <c r="AX169" s="111" t="s">
        <v>71</v>
      </c>
      <c r="AY169" s="112" t="s">
        <v>135</v>
      </c>
    </row>
    <row r="170" spans="1:65" s="103" customFormat="1">
      <c r="B170" s="102"/>
      <c r="D170" s="104" t="s">
        <v>144</v>
      </c>
      <c r="E170" s="105" t="s">
        <v>1</v>
      </c>
      <c r="F170" s="106" t="s">
        <v>168</v>
      </c>
      <c r="H170" s="105" t="s">
        <v>1</v>
      </c>
      <c r="L170" s="102"/>
      <c r="M170" s="107"/>
      <c r="N170" s="108"/>
      <c r="O170" s="108"/>
      <c r="P170" s="108"/>
      <c r="Q170" s="108"/>
      <c r="R170" s="108"/>
      <c r="S170" s="108"/>
      <c r="T170" s="109"/>
      <c r="AT170" s="105" t="s">
        <v>144</v>
      </c>
      <c r="AU170" s="105" t="s">
        <v>81</v>
      </c>
      <c r="AV170" s="103" t="s">
        <v>79</v>
      </c>
      <c r="AW170" s="103" t="s">
        <v>29</v>
      </c>
      <c r="AX170" s="103" t="s">
        <v>71</v>
      </c>
      <c r="AY170" s="105" t="s">
        <v>135</v>
      </c>
    </row>
    <row r="171" spans="1:65" s="111" customFormat="1">
      <c r="B171" s="110"/>
      <c r="D171" s="104" t="s">
        <v>144</v>
      </c>
      <c r="E171" s="112" t="s">
        <v>1</v>
      </c>
      <c r="F171" s="113" t="s">
        <v>169</v>
      </c>
      <c r="H171" s="114">
        <v>12.5</v>
      </c>
      <c r="L171" s="110"/>
      <c r="M171" s="115"/>
      <c r="N171" s="116"/>
      <c r="O171" s="116"/>
      <c r="P171" s="116"/>
      <c r="Q171" s="116"/>
      <c r="R171" s="116"/>
      <c r="S171" s="116"/>
      <c r="T171" s="117"/>
      <c r="AT171" s="112" t="s">
        <v>144</v>
      </c>
      <c r="AU171" s="112" t="s">
        <v>81</v>
      </c>
      <c r="AV171" s="111" t="s">
        <v>81</v>
      </c>
      <c r="AW171" s="111" t="s">
        <v>29</v>
      </c>
      <c r="AX171" s="111" t="s">
        <v>71</v>
      </c>
      <c r="AY171" s="112" t="s">
        <v>135</v>
      </c>
    </row>
    <row r="172" spans="1:65" s="103" customFormat="1">
      <c r="B172" s="102"/>
      <c r="D172" s="104" t="s">
        <v>144</v>
      </c>
      <c r="E172" s="105" t="s">
        <v>1</v>
      </c>
      <c r="F172" s="106" t="s">
        <v>170</v>
      </c>
      <c r="H172" s="105" t="s">
        <v>1</v>
      </c>
      <c r="L172" s="102"/>
      <c r="M172" s="107"/>
      <c r="N172" s="108"/>
      <c r="O172" s="108"/>
      <c r="P172" s="108"/>
      <c r="Q172" s="108"/>
      <c r="R172" s="108"/>
      <c r="S172" s="108"/>
      <c r="T172" s="109"/>
      <c r="AT172" s="105" t="s">
        <v>144</v>
      </c>
      <c r="AU172" s="105" t="s">
        <v>81</v>
      </c>
      <c r="AV172" s="103" t="s">
        <v>79</v>
      </c>
      <c r="AW172" s="103" t="s">
        <v>29</v>
      </c>
      <c r="AX172" s="103" t="s">
        <v>71</v>
      </c>
      <c r="AY172" s="105" t="s">
        <v>135</v>
      </c>
    </row>
    <row r="173" spans="1:65" s="111" customFormat="1">
      <c r="B173" s="110"/>
      <c r="D173" s="104" t="s">
        <v>144</v>
      </c>
      <c r="E173" s="112" t="s">
        <v>1</v>
      </c>
      <c r="F173" s="113" t="s">
        <v>171</v>
      </c>
      <c r="H173" s="114">
        <v>15.1</v>
      </c>
      <c r="L173" s="110"/>
      <c r="M173" s="115"/>
      <c r="N173" s="116"/>
      <c r="O173" s="116"/>
      <c r="P173" s="116"/>
      <c r="Q173" s="116"/>
      <c r="R173" s="116"/>
      <c r="S173" s="116"/>
      <c r="T173" s="117"/>
      <c r="AT173" s="112" t="s">
        <v>144</v>
      </c>
      <c r="AU173" s="112" t="s">
        <v>81</v>
      </c>
      <c r="AV173" s="111" t="s">
        <v>81</v>
      </c>
      <c r="AW173" s="111" t="s">
        <v>29</v>
      </c>
      <c r="AX173" s="111" t="s">
        <v>71</v>
      </c>
      <c r="AY173" s="112" t="s">
        <v>135</v>
      </c>
    </row>
    <row r="174" spans="1:65" s="103" customFormat="1">
      <c r="B174" s="102"/>
      <c r="D174" s="104" t="s">
        <v>144</v>
      </c>
      <c r="E174" s="105" t="s">
        <v>1</v>
      </c>
      <c r="F174" s="106" t="s">
        <v>155</v>
      </c>
      <c r="H174" s="105" t="s">
        <v>1</v>
      </c>
      <c r="L174" s="102"/>
      <c r="M174" s="107"/>
      <c r="N174" s="108"/>
      <c r="O174" s="108"/>
      <c r="P174" s="108"/>
      <c r="Q174" s="108"/>
      <c r="R174" s="108"/>
      <c r="S174" s="108"/>
      <c r="T174" s="109"/>
      <c r="AT174" s="105" t="s">
        <v>144</v>
      </c>
      <c r="AU174" s="105" t="s">
        <v>81</v>
      </c>
      <c r="AV174" s="103" t="s">
        <v>79</v>
      </c>
      <c r="AW174" s="103" t="s">
        <v>29</v>
      </c>
      <c r="AX174" s="103" t="s">
        <v>71</v>
      </c>
      <c r="AY174" s="105" t="s">
        <v>135</v>
      </c>
    </row>
    <row r="175" spans="1:65" s="111" customFormat="1">
      <c r="B175" s="110"/>
      <c r="D175" s="104" t="s">
        <v>144</v>
      </c>
      <c r="E175" s="112" t="s">
        <v>1</v>
      </c>
      <c r="F175" s="113" t="s">
        <v>172</v>
      </c>
      <c r="H175" s="114">
        <v>3.5</v>
      </c>
      <c r="L175" s="110"/>
      <c r="M175" s="115"/>
      <c r="N175" s="116"/>
      <c r="O175" s="116"/>
      <c r="P175" s="116"/>
      <c r="Q175" s="116"/>
      <c r="R175" s="116"/>
      <c r="S175" s="116"/>
      <c r="T175" s="117"/>
      <c r="AT175" s="112" t="s">
        <v>144</v>
      </c>
      <c r="AU175" s="112" t="s">
        <v>81</v>
      </c>
      <c r="AV175" s="111" t="s">
        <v>81</v>
      </c>
      <c r="AW175" s="111" t="s">
        <v>29</v>
      </c>
      <c r="AX175" s="111" t="s">
        <v>71</v>
      </c>
      <c r="AY175" s="112" t="s">
        <v>135</v>
      </c>
    </row>
    <row r="176" spans="1:65" s="119" customFormat="1">
      <c r="B176" s="118"/>
      <c r="D176" s="104" t="s">
        <v>144</v>
      </c>
      <c r="E176" s="120" t="s">
        <v>1</v>
      </c>
      <c r="F176" s="121" t="s">
        <v>156</v>
      </c>
      <c r="H176" s="122">
        <v>250</v>
      </c>
      <c r="L176" s="118"/>
      <c r="M176" s="123"/>
      <c r="N176" s="124"/>
      <c r="O176" s="124"/>
      <c r="P176" s="124"/>
      <c r="Q176" s="124"/>
      <c r="R176" s="124"/>
      <c r="S176" s="124"/>
      <c r="T176" s="125"/>
      <c r="AT176" s="120" t="s">
        <v>144</v>
      </c>
      <c r="AU176" s="120" t="s">
        <v>81</v>
      </c>
      <c r="AV176" s="119" t="s">
        <v>142</v>
      </c>
      <c r="AW176" s="119" t="s">
        <v>29</v>
      </c>
      <c r="AX176" s="119" t="s">
        <v>79</v>
      </c>
      <c r="AY176" s="120" t="s">
        <v>135</v>
      </c>
    </row>
    <row r="177" spans="1:65" s="15" customFormat="1" ht="24.2" customHeight="1">
      <c r="A177" s="154"/>
      <c r="B177" s="8"/>
      <c r="C177" s="91" t="s">
        <v>142</v>
      </c>
      <c r="D177" s="91" t="s">
        <v>138</v>
      </c>
      <c r="E177" s="92" t="s">
        <v>173</v>
      </c>
      <c r="F177" s="93" t="s">
        <v>174</v>
      </c>
      <c r="G177" s="94" t="s">
        <v>141</v>
      </c>
      <c r="H177" s="95">
        <v>40</v>
      </c>
      <c r="I177" s="96"/>
      <c r="J177" s="97">
        <f>ROUND(I177*H177,2)</f>
        <v>0</v>
      </c>
      <c r="K177" s="98"/>
      <c r="L177" s="8"/>
      <c r="M177" s="231" t="s">
        <v>1</v>
      </c>
      <c r="N177" s="99" t="s">
        <v>36</v>
      </c>
      <c r="O177" s="28"/>
      <c r="P177" s="100">
        <f>O177*H177</f>
        <v>0</v>
      </c>
      <c r="Q177" s="100">
        <v>0</v>
      </c>
      <c r="R177" s="100">
        <f>Q177*H177</f>
        <v>0</v>
      </c>
      <c r="S177" s="100">
        <v>0</v>
      </c>
      <c r="T177" s="101">
        <f>S177*H177</f>
        <v>0</v>
      </c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/>
      <c r="AR177" s="232" t="s">
        <v>142</v>
      </c>
      <c r="AT177" s="232" t="s">
        <v>138</v>
      </c>
      <c r="AU177" s="232" t="s">
        <v>81</v>
      </c>
      <c r="AY177" s="191" t="s">
        <v>135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91" t="s">
        <v>79</v>
      </c>
      <c r="BK177" s="233">
        <f>ROUND(I177*H177,2)</f>
        <v>0</v>
      </c>
      <c r="BL177" s="191" t="s">
        <v>142</v>
      </c>
      <c r="BM177" s="232" t="s">
        <v>175</v>
      </c>
    </row>
    <row r="178" spans="1:65" s="15" customFormat="1" ht="24.2" customHeight="1">
      <c r="A178" s="154"/>
      <c r="B178" s="8"/>
      <c r="C178" s="91" t="s">
        <v>176</v>
      </c>
      <c r="D178" s="91" t="s">
        <v>138</v>
      </c>
      <c r="E178" s="92" t="s">
        <v>177</v>
      </c>
      <c r="F178" s="93" t="s">
        <v>178</v>
      </c>
      <c r="G178" s="94" t="s">
        <v>179</v>
      </c>
      <c r="H178" s="95">
        <v>55</v>
      </c>
      <c r="I178" s="96"/>
      <c r="J178" s="97">
        <f>ROUND(I178*H178,2)</f>
        <v>0</v>
      </c>
      <c r="K178" s="98"/>
      <c r="L178" s="8"/>
      <c r="M178" s="231" t="s">
        <v>1</v>
      </c>
      <c r="N178" s="99" t="s">
        <v>36</v>
      </c>
      <c r="O178" s="28"/>
      <c r="P178" s="100">
        <f>O178*H178</f>
        <v>0</v>
      </c>
      <c r="Q178" s="100">
        <v>1.5E-3</v>
      </c>
      <c r="R178" s="100">
        <f>Q178*H178</f>
        <v>8.2500000000000004E-2</v>
      </c>
      <c r="S178" s="100">
        <v>0</v>
      </c>
      <c r="T178" s="101">
        <f>S178*H178</f>
        <v>0</v>
      </c>
      <c r="U178" s="15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/>
      <c r="AR178" s="232" t="s">
        <v>142</v>
      </c>
      <c r="AT178" s="232" t="s">
        <v>138</v>
      </c>
      <c r="AU178" s="232" t="s">
        <v>81</v>
      </c>
      <c r="AY178" s="191" t="s">
        <v>135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91" t="s">
        <v>79</v>
      </c>
      <c r="BK178" s="233">
        <f>ROUND(I178*H178,2)</f>
        <v>0</v>
      </c>
      <c r="BL178" s="191" t="s">
        <v>142</v>
      </c>
      <c r="BM178" s="232" t="s">
        <v>180</v>
      </c>
    </row>
    <row r="179" spans="1:65" s="103" customFormat="1">
      <c r="B179" s="102"/>
      <c r="D179" s="104" t="s">
        <v>144</v>
      </c>
      <c r="E179" s="105" t="s">
        <v>1</v>
      </c>
      <c r="F179" s="106" t="s">
        <v>181</v>
      </c>
      <c r="H179" s="105" t="s">
        <v>1</v>
      </c>
      <c r="L179" s="102"/>
      <c r="M179" s="107"/>
      <c r="N179" s="108"/>
      <c r="O179" s="108"/>
      <c r="P179" s="108"/>
      <c r="Q179" s="108"/>
      <c r="R179" s="108"/>
      <c r="S179" s="108"/>
      <c r="T179" s="109"/>
      <c r="AT179" s="105" t="s">
        <v>144</v>
      </c>
      <c r="AU179" s="105" t="s">
        <v>81</v>
      </c>
      <c r="AV179" s="103" t="s">
        <v>79</v>
      </c>
      <c r="AW179" s="103" t="s">
        <v>29</v>
      </c>
      <c r="AX179" s="103" t="s">
        <v>71</v>
      </c>
      <c r="AY179" s="105" t="s">
        <v>135</v>
      </c>
    </row>
    <row r="180" spans="1:65" s="111" customFormat="1">
      <c r="B180" s="110"/>
      <c r="D180" s="104" t="s">
        <v>144</v>
      </c>
      <c r="E180" s="112" t="s">
        <v>1</v>
      </c>
      <c r="F180" s="113" t="s">
        <v>182</v>
      </c>
      <c r="H180" s="114">
        <v>10</v>
      </c>
      <c r="L180" s="110"/>
      <c r="M180" s="115"/>
      <c r="N180" s="116"/>
      <c r="O180" s="116"/>
      <c r="P180" s="116"/>
      <c r="Q180" s="116"/>
      <c r="R180" s="116"/>
      <c r="S180" s="116"/>
      <c r="T180" s="117"/>
      <c r="AT180" s="112" t="s">
        <v>144</v>
      </c>
      <c r="AU180" s="112" t="s">
        <v>81</v>
      </c>
      <c r="AV180" s="111" t="s">
        <v>81</v>
      </c>
      <c r="AW180" s="111" t="s">
        <v>29</v>
      </c>
      <c r="AX180" s="111" t="s">
        <v>71</v>
      </c>
      <c r="AY180" s="112" t="s">
        <v>135</v>
      </c>
    </row>
    <row r="181" spans="1:65" s="103" customFormat="1">
      <c r="B181" s="102"/>
      <c r="D181" s="104" t="s">
        <v>144</v>
      </c>
      <c r="E181" s="105" t="s">
        <v>1</v>
      </c>
      <c r="F181" s="106" t="s">
        <v>153</v>
      </c>
      <c r="H181" s="105" t="s">
        <v>1</v>
      </c>
      <c r="L181" s="102"/>
      <c r="M181" s="107"/>
      <c r="N181" s="108"/>
      <c r="O181" s="108"/>
      <c r="P181" s="108"/>
      <c r="Q181" s="108"/>
      <c r="R181" s="108"/>
      <c r="S181" s="108"/>
      <c r="T181" s="109"/>
      <c r="AT181" s="105" t="s">
        <v>144</v>
      </c>
      <c r="AU181" s="105" t="s">
        <v>81</v>
      </c>
      <c r="AV181" s="103" t="s">
        <v>79</v>
      </c>
      <c r="AW181" s="103" t="s">
        <v>29</v>
      </c>
      <c r="AX181" s="103" t="s">
        <v>71</v>
      </c>
      <c r="AY181" s="105" t="s">
        <v>135</v>
      </c>
    </row>
    <row r="182" spans="1:65" s="111" customFormat="1">
      <c r="B182" s="110"/>
      <c r="D182" s="104" t="s">
        <v>144</v>
      </c>
      <c r="E182" s="112" t="s">
        <v>1</v>
      </c>
      <c r="F182" s="113" t="s">
        <v>183</v>
      </c>
      <c r="H182" s="114">
        <v>10</v>
      </c>
      <c r="L182" s="110"/>
      <c r="M182" s="115"/>
      <c r="N182" s="116"/>
      <c r="O182" s="116"/>
      <c r="P182" s="116"/>
      <c r="Q182" s="116"/>
      <c r="R182" s="116"/>
      <c r="S182" s="116"/>
      <c r="T182" s="117"/>
      <c r="AT182" s="112" t="s">
        <v>144</v>
      </c>
      <c r="AU182" s="112" t="s">
        <v>81</v>
      </c>
      <c r="AV182" s="111" t="s">
        <v>81</v>
      </c>
      <c r="AW182" s="111" t="s">
        <v>29</v>
      </c>
      <c r="AX182" s="111" t="s">
        <v>71</v>
      </c>
      <c r="AY182" s="112" t="s">
        <v>135</v>
      </c>
    </row>
    <row r="183" spans="1:65" s="103" customFormat="1">
      <c r="B183" s="102"/>
      <c r="D183" s="104" t="s">
        <v>144</v>
      </c>
      <c r="E183" s="105" t="s">
        <v>1</v>
      </c>
      <c r="F183" s="106" t="s">
        <v>145</v>
      </c>
      <c r="H183" s="105" t="s">
        <v>1</v>
      </c>
      <c r="L183" s="102"/>
      <c r="M183" s="107"/>
      <c r="N183" s="108"/>
      <c r="O183" s="108"/>
      <c r="P183" s="108"/>
      <c r="Q183" s="108"/>
      <c r="R183" s="108"/>
      <c r="S183" s="108"/>
      <c r="T183" s="109"/>
      <c r="AT183" s="105" t="s">
        <v>144</v>
      </c>
      <c r="AU183" s="105" t="s">
        <v>81</v>
      </c>
      <c r="AV183" s="103" t="s">
        <v>79</v>
      </c>
      <c r="AW183" s="103" t="s">
        <v>29</v>
      </c>
      <c r="AX183" s="103" t="s">
        <v>71</v>
      </c>
      <c r="AY183" s="105" t="s">
        <v>135</v>
      </c>
    </row>
    <row r="184" spans="1:65" s="111" customFormat="1">
      <c r="B184" s="110"/>
      <c r="D184" s="104" t="s">
        <v>144</v>
      </c>
      <c r="E184" s="112" t="s">
        <v>1</v>
      </c>
      <c r="F184" s="113" t="s">
        <v>184</v>
      </c>
      <c r="H184" s="114">
        <v>20</v>
      </c>
      <c r="L184" s="110"/>
      <c r="M184" s="115"/>
      <c r="N184" s="116"/>
      <c r="O184" s="116"/>
      <c r="P184" s="116"/>
      <c r="Q184" s="116"/>
      <c r="R184" s="116"/>
      <c r="S184" s="116"/>
      <c r="T184" s="117"/>
      <c r="AT184" s="112" t="s">
        <v>144</v>
      </c>
      <c r="AU184" s="112" t="s">
        <v>81</v>
      </c>
      <c r="AV184" s="111" t="s">
        <v>81</v>
      </c>
      <c r="AW184" s="111" t="s">
        <v>29</v>
      </c>
      <c r="AX184" s="111" t="s">
        <v>71</v>
      </c>
      <c r="AY184" s="112" t="s">
        <v>135</v>
      </c>
    </row>
    <row r="185" spans="1:65" s="111" customFormat="1">
      <c r="B185" s="110"/>
      <c r="D185" s="104" t="s">
        <v>144</v>
      </c>
      <c r="E185" s="112" t="s">
        <v>1</v>
      </c>
      <c r="F185" s="113" t="s">
        <v>185</v>
      </c>
      <c r="H185" s="114">
        <v>15</v>
      </c>
      <c r="L185" s="110"/>
      <c r="M185" s="115"/>
      <c r="N185" s="116"/>
      <c r="O185" s="116"/>
      <c r="P185" s="116"/>
      <c r="Q185" s="116"/>
      <c r="R185" s="116"/>
      <c r="S185" s="116"/>
      <c r="T185" s="117"/>
      <c r="AT185" s="112" t="s">
        <v>144</v>
      </c>
      <c r="AU185" s="112" t="s">
        <v>81</v>
      </c>
      <c r="AV185" s="111" t="s">
        <v>81</v>
      </c>
      <c r="AW185" s="111" t="s">
        <v>29</v>
      </c>
      <c r="AX185" s="111" t="s">
        <v>71</v>
      </c>
      <c r="AY185" s="112" t="s">
        <v>135</v>
      </c>
    </row>
    <row r="186" spans="1:65" s="119" customFormat="1">
      <c r="B186" s="118"/>
      <c r="D186" s="104" t="s">
        <v>144</v>
      </c>
      <c r="E186" s="120" t="s">
        <v>1</v>
      </c>
      <c r="F186" s="121" t="s">
        <v>156</v>
      </c>
      <c r="H186" s="122">
        <v>55</v>
      </c>
      <c r="L186" s="118"/>
      <c r="M186" s="123"/>
      <c r="N186" s="124"/>
      <c r="O186" s="124"/>
      <c r="P186" s="124"/>
      <c r="Q186" s="124"/>
      <c r="R186" s="124"/>
      <c r="S186" s="124"/>
      <c r="T186" s="125"/>
      <c r="AT186" s="120" t="s">
        <v>144</v>
      </c>
      <c r="AU186" s="120" t="s">
        <v>81</v>
      </c>
      <c r="AV186" s="119" t="s">
        <v>142</v>
      </c>
      <c r="AW186" s="119" t="s">
        <v>29</v>
      </c>
      <c r="AX186" s="119" t="s">
        <v>79</v>
      </c>
      <c r="AY186" s="120" t="s">
        <v>135</v>
      </c>
    </row>
    <row r="187" spans="1:65" s="15" customFormat="1" ht="24.2" customHeight="1">
      <c r="A187" s="154"/>
      <c r="B187" s="8"/>
      <c r="C187" s="91" t="s">
        <v>136</v>
      </c>
      <c r="D187" s="91" t="s">
        <v>138</v>
      </c>
      <c r="E187" s="92" t="s">
        <v>186</v>
      </c>
      <c r="F187" s="93" t="s">
        <v>187</v>
      </c>
      <c r="G187" s="94" t="s">
        <v>149</v>
      </c>
      <c r="H187" s="95">
        <v>2</v>
      </c>
      <c r="I187" s="96"/>
      <c r="J187" s="97">
        <f>ROUND(I187*H187,2)</f>
        <v>0</v>
      </c>
      <c r="K187" s="98"/>
      <c r="L187" s="8"/>
      <c r="M187" s="231" t="s">
        <v>1</v>
      </c>
      <c r="N187" s="99" t="s">
        <v>36</v>
      </c>
      <c r="O187" s="28"/>
      <c r="P187" s="100">
        <f>O187*H187</f>
        <v>0</v>
      </c>
      <c r="Q187" s="100">
        <v>1.7770000000000001E-2</v>
      </c>
      <c r="R187" s="100">
        <f>Q187*H187</f>
        <v>3.5540000000000002E-2</v>
      </c>
      <c r="S187" s="100">
        <v>0</v>
      </c>
      <c r="T187" s="101">
        <f>S187*H187</f>
        <v>0</v>
      </c>
      <c r="U187" s="154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/>
      <c r="AR187" s="232" t="s">
        <v>142</v>
      </c>
      <c r="AT187" s="232" t="s">
        <v>138</v>
      </c>
      <c r="AU187" s="232" t="s">
        <v>81</v>
      </c>
      <c r="AY187" s="191" t="s">
        <v>135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91" t="s">
        <v>79</v>
      </c>
      <c r="BK187" s="233">
        <f>ROUND(I187*H187,2)</f>
        <v>0</v>
      </c>
      <c r="BL187" s="191" t="s">
        <v>142</v>
      </c>
      <c r="BM187" s="232" t="s">
        <v>188</v>
      </c>
    </row>
    <row r="188" spans="1:65" s="103" customFormat="1">
      <c r="B188" s="102"/>
      <c r="D188" s="104" t="s">
        <v>144</v>
      </c>
      <c r="E188" s="105" t="s">
        <v>1</v>
      </c>
      <c r="F188" s="106" t="s">
        <v>168</v>
      </c>
      <c r="H188" s="105" t="s">
        <v>1</v>
      </c>
      <c r="L188" s="102"/>
      <c r="M188" s="107"/>
      <c r="N188" s="108"/>
      <c r="O188" s="108"/>
      <c r="P188" s="108"/>
      <c r="Q188" s="108"/>
      <c r="R188" s="108"/>
      <c r="S188" s="108"/>
      <c r="T188" s="109"/>
      <c r="AT188" s="105" t="s">
        <v>144</v>
      </c>
      <c r="AU188" s="105" t="s">
        <v>81</v>
      </c>
      <c r="AV188" s="103" t="s">
        <v>79</v>
      </c>
      <c r="AW188" s="103" t="s">
        <v>29</v>
      </c>
      <c r="AX188" s="103" t="s">
        <v>71</v>
      </c>
      <c r="AY188" s="105" t="s">
        <v>135</v>
      </c>
    </row>
    <row r="189" spans="1:65" s="111" customFormat="1">
      <c r="B189" s="110"/>
      <c r="D189" s="104" t="s">
        <v>144</v>
      </c>
      <c r="E189" s="112" t="s">
        <v>1</v>
      </c>
      <c r="F189" s="113" t="s">
        <v>79</v>
      </c>
      <c r="H189" s="114">
        <v>1</v>
      </c>
      <c r="L189" s="110"/>
      <c r="M189" s="115"/>
      <c r="N189" s="116"/>
      <c r="O189" s="116"/>
      <c r="P189" s="116"/>
      <c r="Q189" s="116"/>
      <c r="R189" s="116"/>
      <c r="S189" s="116"/>
      <c r="T189" s="117"/>
      <c r="AT189" s="112" t="s">
        <v>144</v>
      </c>
      <c r="AU189" s="112" t="s">
        <v>81</v>
      </c>
      <c r="AV189" s="111" t="s">
        <v>81</v>
      </c>
      <c r="AW189" s="111" t="s">
        <v>29</v>
      </c>
      <c r="AX189" s="111" t="s">
        <v>71</v>
      </c>
      <c r="AY189" s="112" t="s">
        <v>135</v>
      </c>
    </row>
    <row r="190" spans="1:65" s="103" customFormat="1">
      <c r="B190" s="102"/>
      <c r="D190" s="104" t="s">
        <v>144</v>
      </c>
      <c r="E190" s="105" t="s">
        <v>1</v>
      </c>
      <c r="F190" s="106" t="s">
        <v>170</v>
      </c>
      <c r="H190" s="105" t="s">
        <v>1</v>
      </c>
      <c r="L190" s="102"/>
      <c r="M190" s="107"/>
      <c r="N190" s="108"/>
      <c r="O190" s="108"/>
      <c r="P190" s="108"/>
      <c r="Q190" s="108"/>
      <c r="R190" s="108"/>
      <c r="S190" s="108"/>
      <c r="T190" s="109"/>
      <c r="AT190" s="105" t="s">
        <v>144</v>
      </c>
      <c r="AU190" s="105" t="s">
        <v>81</v>
      </c>
      <c r="AV190" s="103" t="s">
        <v>79</v>
      </c>
      <c r="AW190" s="103" t="s">
        <v>29</v>
      </c>
      <c r="AX190" s="103" t="s">
        <v>71</v>
      </c>
      <c r="AY190" s="105" t="s">
        <v>135</v>
      </c>
    </row>
    <row r="191" spans="1:65" s="111" customFormat="1">
      <c r="B191" s="110"/>
      <c r="D191" s="104" t="s">
        <v>144</v>
      </c>
      <c r="E191" s="112" t="s">
        <v>1</v>
      </c>
      <c r="F191" s="113" t="s">
        <v>79</v>
      </c>
      <c r="H191" s="114">
        <v>1</v>
      </c>
      <c r="L191" s="110"/>
      <c r="M191" s="115"/>
      <c r="N191" s="116"/>
      <c r="O191" s="116"/>
      <c r="P191" s="116"/>
      <c r="Q191" s="116"/>
      <c r="R191" s="116"/>
      <c r="S191" s="116"/>
      <c r="T191" s="117"/>
      <c r="AT191" s="112" t="s">
        <v>144</v>
      </c>
      <c r="AU191" s="112" t="s">
        <v>81</v>
      </c>
      <c r="AV191" s="111" t="s">
        <v>81</v>
      </c>
      <c r="AW191" s="111" t="s">
        <v>29</v>
      </c>
      <c r="AX191" s="111" t="s">
        <v>71</v>
      </c>
      <c r="AY191" s="112" t="s">
        <v>135</v>
      </c>
    </row>
    <row r="192" spans="1:65" s="119" customFormat="1">
      <c r="B192" s="118"/>
      <c r="D192" s="104" t="s">
        <v>144</v>
      </c>
      <c r="E192" s="120" t="s">
        <v>1</v>
      </c>
      <c r="F192" s="121" t="s">
        <v>156</v>
      </c>
      <c r="H192" s="122">
        <v>2</v>
      </c>
      <c r="L192" s="118"/>
      <c r="M192" s="123"/>
      <c r="N192" s="124"/>
      <c r="O192" s="124"/>
      <c r="P192" s="124"/>
      <c r="Q192" s="124"/>
      <c r="R192" s="124"/>
      <c r="S192" s="124"/>
      <c r="T192" s="125"/>
      <c r="AT192" s="120" t="s">
        <v>144</v>
      </c>
      <c r="AU192" s="120" t="s">
        <v>81</v>
      </c>
      <c r="AV192" s="119" t="s">
        <v>142</v>
      </c>
      <c r="AW192" s="119" t="s">
        <v>29</v>
      </c>
      <c r="AX192" s="119" t="s">
        <v>79</v>
      </c>
      <c r="AY192" s="120" t="s">
        <v>135</v>
      </c>
    </row>
    <row r="193" spans="1:65" s="15" customFormat="1" ht="24.2" customHeight="1">
      <c r="A193" s="154"/>
      <c r="B193" s="8"/>
      <c r="C193" s="126" t="s">
        <v>189</v>
      </c>
      <c r="D193" s="126" t="s">
        <v>190</v>
      </c>
      <c r="E193" s="127" t="s">
        <v>191</v>
      </c>
      <c r="F193" s="128" t="s">
        <v>192</v>
      </c>
      <c r="G193" s="129" t="s">
        <v>149</v>
      </c>
      <c r="H193" s="130">
        <v>2</v>
      </c>
      <c r="I193" s="131"/>
      <c r="J193" s="132">
        <f>ROUND(I193*H193,2)</f>
        <v>0</v>
      </c>
      <c r="K193" s="133"/>
      <c r="L193" s="234"/>
      <c r="M193" s="235" t="s">
        <v>1</v>
      </c>
      <c r="N193" s="134" t="s">
        <v>36</v>
      </c>
      <c r="O193" s="28"/>
      <c r="P193" s="100">
        <f>O193*H193</f>
        <v>0</v>
      </c>
      <c r="Q193" s="100">
        <v>1.521E-2</v>
      </c>
      <c r="R193" s="100">
        <f>Q193*H193</f>
        <v>3.0419999999999999E-2</v>
      </c>
      <c r="S193" s="100">
        <v>0</v>
      </c>
      <c r="T193" s="101">
        <f>S193*H193</f>
        <v>0</v>
      </c>
      <c r="U193" s="154"/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154"/>
      <c r="AR193" s="232" t="s">
        <v>193</v>
      </c>
      <c r="AT193" s="232" t="s">
        <v>190</v>
      </c>
      <c r="AU193" s="232" t="s">
        <v>81</v>
      </c>
      <c r="AY193" s="191" t="s">
        <v>135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91" t="s">
        <v>79</v>
      </c>
      <c r="BK193" s="233">
        <f>ROUND(I193*H193,2)</f>
        <v>0</v>
      </c>
      <c r="BL193" s="191" t="s">
        <v>142</v>
      </c>
      <c r="BM193" s="232" t="s">
        <v>194</v>
      </c>
    </row>
    <row r="194" spans="1:65" s="15" customFormat="1" ht="24.2" customHeight="1">
      <c r="A194" s="154"/>
      <c r="B194" s="8"/>
      <c r="C194" s="91" t="s">
        <v>193</v>
      </c>
      <c r="D194" s="91" t="s">
        <v>138</v>
      </c>
      <c r="E194" s="92" t="s">
        <v>195</v>
      </c>
      <c r="F194" s="93" t="s">
        <v>196</v>
      </c>
      <c r="G194" s="94" t="s">
        <v>149</v>
      </c>
      <c r="H194" s="95">
        <v>4</v>
      </c>
      <c r="I194" s="96"/>
      <c r="J194" s="97">
        <f>ROUND(I194*H194,2)</f>
        <v>0</v>
      </c>
      <c r="K194" s="98"/>
      <c r="L194" s="8"/>
      <c r="M194" s="231" t="s">
        <v>1</v>
      </c>
      <c r="N194" s="99" t="s">
        <v>36</v>
      </c>
      <c r="O194" s="28"/>
      <c r="P194" s="100">
        <f>O194*H194</f>
        <v>0</v>
      </c>
      <c r="Q194" s="100">
        <v>0.44169999999999998</v>
      </c>
      <c r="R194" s="100">
        <f>Q194*H194</f>
        <v>1.7667999999999999</v>
      </c>
      <c r="S194" s="100">
        <v>0</v>
      </c>
      <c r="T194" s="101">
        <f>S194*H194</f>
        <v>0</v>
      </c>
      <c r="U194" s="154"/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154"/>
      <c r="AR194" s="232" t="s">
        <v>142</v>
      </c>
      <c r="AT194" s="232" t="s">
        <v>138</v>
      </c>
      <c r="AU194" s="232" t="s">
        <v>81</v>
      </c>
      <c r="AY194" s="191" t="s">
        <v>135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91" t="s">
        <v>79</v>
      </c>
      <c r="BK194" s="233">
        <f>ROUND(I194*H194,2)</f>
        <v>0</v>
      </c>
      <c r="BL194" s="191" t="s">
        <v>142</v>
      </c>
      <c r="BM194" s="232" t="s">
        <v>197</v>
      </c>
    </row>
    <row r="195" spans="1:65" s="103" customFormat="1">
      <c r="B195" s="102"/>
      <c r="D195" s="104" t="s">
        <v>144</v>
      </c>
      <c r="E195" s="105" t="s">
        <v>1</v>
      </c>
      <c r="F195" s="106" t="s">
        <v>198</v>
      </c>
      <c r="H195" s="105" t="s">
        <v>1</v>
      </c>
      <c r="L195" s="102"/>
      <c r="M195" s="107"/>
      <c r="N195" s="108"/>
      <c r="O195" s="108"/>
      <c r="P195" s="108"/>
      <c r="Q195" s="108"/>
      <c r="R195" s="108"/>
      <c r="S195" s="108"/>
      <c r="T195" s="109"/>
      <c r="AT195" s="105" t="s">
        <v>144</v>
      </c>
      <c r="AU195" s="105" t="s">
        <v>81</v>
      </c>
      <c r="AV195" s="103" t="s">
        <v>79</v>
      </c>
      <c r="AW195" s="103" t="s">
        <v>29</v>
      </c>
      <c r="AX195" s="103" t="s">
        <v>71</v>
      </c>
      <c r="AY195" s="105" t="s">
        <v>135</v>
      </c>
    </row>
    <row r="196" spans="1:65" s="111" customFormat="1">
      <c r="B196" s="110"/>
      <c r="D196" s="104" t="s">
        <v>144</v>
      </c>
      <c r="E196" s="112" t="s">
        <v>1</v>
      </c>
      <c r="F196" s="113" t="s">
        <v>79</v>
      </c>
      <c r="H196" s="114">
        <v>1</v>
      </c>
      <c r="L196" s="110"/>
      <c r="M196" s="115"/>
      <c r="N196" s="116"/>
      <c r="O196" s="116"/>
      <c r="P196" s="116"/>
      <c r="Q196" s="116"/>
      <c r="R196" s="116"/>
      <c r="S196" s="116"/>
      <c r="T196" s="117"/>
      <c r="AT196" s="112" t="s">
        <v>144</v>
      </c>
      <c r="AU196" s="112" t="s">
        <v>81</v>
      </c>
      <c r="AV196" s="111" t="s">
        <v>81</v>
      </c>
      <c r="AW196" s="111" t="s">
        <v>29</v>
      </c>
      <c r="AX196" s="111" t="s">
        <v>71</v>
      </c>
      <c r="AY196" s="112" t="s">
        <v>135</v>
      </c>
    </row>
    <row r="197" spans="1:65" s="103" customFormat="1">
      <c r="B197" s="102"/>
      <c r="D197" s="104" t="s">
        <v>144</v>
      </c>
      <c r="E197" s="105" t="s">
        <v>1</v>
      </c>
      <c r="F197" s="106" t="s">
        <v>152</v>
      </c>
      <c r="H197" s="105" t="s">
        <v>1</v>
      </c>
      <c r="L197" s="102"/>
      <c r="M197" s="107"/>
      <c r="N197" s="108"/>
      <c r="O197" s="108"/>
      <c r="P197" s="108"/>
      <c r="Q197" s="108"/>
      <c r="R197" s="108"/>
      <c r="S197" s="108"/>
      <c r="T197" s="109"/>
      <c r="AT197" s="105" t="s">
        <v>144</v>
      </c>
      <c r="AU197" s="105" t="s">
        <v>81</v>
      </c>
      <c r="AV197" s="103" t="s">
        <v>79</v>
      </c>
      <c r="AW197" s="103" t="s">
        <v>29</v>
      </c>
      <c r="AX197" s="103" t="s">
        <v>71</v>
      </c>
      <c r="AY197" s="105" t="s">
        <v>135</v>
      </c>
    </row>
    <row r="198" spans="1:65" s="111" customFormat="1">
      <c r="B198" s="110"/>
      <c r="D198" s="104" t="s">
        <v>144</v>
      </c>
      <c r="E198" s="112" t="s">
        <v>1</v>
      </c>
      <c r="F198" s="113" t="s">
        <v>79</v>
      </c>
      <c r="H198" s="114">
        <v>1</v>
      </c>
      <c r="L198" s="110"/>
      <c r="M198" s="115"/>
      <c r="N198" s="116"/>
      <c r="O198" s="116"/>
      <c r="P198" s="116"/>
      <c r="Q198" s="116"/>
      <c r="R198" s="116"/>
      <c r="S198" s="116"/>
      <c r="T198" s="117"/>
      <c r="AT198" s="112" t="s">
        <v>144</v>
      </c>
      <c r="AU198" s="112" t="s">
        <v>81</v>
      </c>
      <c r="AV198" s="111" t="s">
        <v>81</v>
      </c>
      <c r="AW198" s="111" t="s">
        <v>29</v>
      </c>
      <c r="AX198" s="111" t="s">
        <v>71</v>
      </c>
      <c r="AY198" s="112" t="s">
        <v>135</v>
      </c>
    </row>
    <row r="199" spans="1:65" s="103" customFormat="1">
      <c r="B199" s="102"/>
      <c r="D199" s="104" t="s">
        <v>144</v>
      </c>
      <c r="E199" s="105" t="s">
        <v>1</v>
      </c>
      <c r="F199" s="106" t="s">
        <v>199</v>
      </c>
      <c r="H199" s="105" t="s">
        <v>1</v>
      </c>
      <c r="L199" s="102"/>
      <c r="M199" s="107"/>
      <c r="N199" s="108"/>
      <c r="O199" s="108"/>
      <c r="P199" s="108"/>
      <c r="Q199" s="108"/>
      <c r="R199" s="108"/>
      <c r="S199" s="108"/>
      <c r="T199" s="109"/>
      <c r="AT199" s="105" t="s">
        <v>144</v>
      </c>
      <c r="AU199" s="105" t="s">
        <v>81</v>
      </c>
      <c r="AV199" s="103" t="s">
        <v>79</v>
      </c>
      <c r="AW199" s="103" t="s">
        <v>29</v>
      </c>
      <c r="AX199" s="103" t="s">
        <v>71</v>
      </c>
      <c r="AY199" s="105" t="s">
        <v>135</v>
      </c>
    </row>
    <row r="200" spans="1:65" s="111" customFormat="1">
      <c r="B200" s="110"/>
      <c r="D200" s="104" t="s">
        <v>144</v>
      </c>
      <c r="E200" s="112" t="s">
        <v>1</v>
      </c>
      <c r="F200" s="113" t="s">
        <v>79</v>
      </c>
      <c r="H200" s="114">
        <v>1</v>
      </c>
      <c r="L200" s="110"/>
      <c r="M200" s="115"/>
      <c r="N200" s="116"/>
      <c r="O200" s="116"/>
      <c r="P200" s="116"/>
      <c r="Q200" s="116"/>
      <c r="R200" s="116"/>
      <c r="S200" s="116"/>
      <c r="T200" s="117"/>
      <c r="AT200" s="112" t="s">
        <v>144</v>
      </c>
      <c r="AU200" s="112" t="s">
        <v>81</v>
      </c>
      <c r="AV200" s="111" t="s">
        <v>81</v>
      </c>
      <c r="AW200" s="111" t="s">
        <v>29</v>
      </c>
      <c r="AX200" s="111" t="s">
        <v>71</v>
      </c>
      <c r="AY200" s="112" t="s">
        <v>135</v>
      </c>
    </row>
    <row r="201" spans="1:65" s="103" customFormat="1">
      <c r="B201" s="102"/>
      <c r="D201" s="104" t="s">
        <v>144</v>
      </c>
      <c r="E201" s="105" t="s">
        <v>1</v>
      </c>
      <c r="F201" s="106" t="s">
        <v>153</v>
      </c>
      <c r="H201" s="105" t="s">
        <v>1</v>
      </c>
      <c r="L201" s="102"/>
      <c r="M201" s="107"/>
      <c r="N201" s="108"/>
      <c r="O201" s="108"/>
      <c r="P201" s="108"/>
      <c r="Q201" s="108"/>
      <c r="R201" s="108"/>
      <c r="S201" s="108"/>
      <c r="T201" s="109"/>
      <c r="AT201" s="105" t="s">
        <v>144</v>
      </c>
      <c r="AU201" s="105" t="s">
        <v>81</v>
      </c>
      <c r="AV201" s="103" t="s">
        <v>79</v>
      </c>
      <c r="AW201" s="103" t="s">
        <v>29</v>
      </c>
      <c r="AX201" s="103" t="s">
        <v>71</v>
      </c>
      <c r="AY201" s="105" t="s">
        <v>135</v>
      </c>
    </row>
    <row r="202" spans="1:65" s="111" customFormat="1">
      <c r="B202" s="110"/>
      <c r="D202" s="104" t="s">
        <v>144</v>
      </c>
      <c r="E202" s="112" t="s">
        <v>1</v>
      </c>
      <c r="F202" s="113" t="s">
        <v>79</v>
      </c>
      <c r="H202" s="114">
        <v>1</v>
      </c>
      <c r="L202" s="110"/>
      <c r="M202" s="115"/>
      <c r="N202" s="116"/>
      <c r="O202" s="116"/>
      <c r="P202" s="116"/>
      <c r="Q202" s="116"/>
      <c r="R202" s="116"/>
      <c r="S202" s="116"/>
      <c r="T202" s="117"/>
      <c r="AT202" s="112" t="s">
        <v>144</v>
      </c>
      <c r="AU202" s="112" t="s">
        <v>81</v>
      </c>
      <c r="AV202" s="111" t="s">
        <v>81</v>
      </c>
      <c r="AW202" s="111" t="s">
        <v>29</v>
      </c>
      <c r="AX202" s="111" t="s">
        <v>71</v>
      </c>
      <c r="AY202" s="112" t="s">
        <v>135</v>
      </c>
    </row>
    <row r="203" spans="1:65" s="119" customFormat="1">
      <c r="B203" s="118"/>
      <c r="D203" s="104" t="s">
        <v>144</v>
      </c>
      <c r="E203" s="120" t="s">
        <v>1</v>
      </c>
      <c r="F203" s="121" t="s">
        <v>156</v>
      </c>
      <c r="H203" s="122">
        <v>4</v>
      </c>
      <c r="L203" s="118"/>
      <c r="M203" s="123"/>
      <c r="N203" s="124"/>
      <c r="O203" s="124"/>
      <c r="P203" s="124"/>
      <c r="Q203" s="124"/>
      <c r="R203" s="124"/>
      <c r="S203" s="124"/>
      <c r="T203" s="125"/>
      <c r="AT203" s="120" t="s">
        <v>144</v>
      </c>
      <c r="AU203" s="120" t="s">
        <v>81</v>
      </c>
      <c r="AV203" s="119" t="s">
        <v>142</v>
      </c>
      <c r="AW203" s="119" t="s">
        <v>29</v>
      </c>
      <c r="AX203" s="119" t="s">
        <v>79</v>
      </c>
      <c r="AY203" s="120" t="s">
        <v>135</v>
      </c>
    </row>
    <row r="204" spans="1:65" s="15" customFormat="1" ht="37.9" customHeight="1">
      <c r="A204" s="154"/>
      <c r="B204" s="8"/>
      <c r="C204" s="126" t="s">
        <v>200</v>
      </c>
      <c r="D204" s="126" t="s">
        <v>190</v>
      </c>
      <c r="E204" s="127" t="s">
        <v>201</v>
      </c>
      <c r="F204" s="128" t="s">
        <v>202</v>
      </c>
      <c r="G204" s="129" t="s">
        <v>149</v>
      </c>
      <c r="H204" s="130">
        <v>4</v>
      </c>
      <c r="I204" s="131"/>
      <c r="J204" s="132">
        <f>ROUND(I204*H204,2)</f>
        <v>0</v>
      </c>
      <c r="K204" s="133"/>
      <c r="L204" s="234"/>
      <c r="M204" s="235" t="s">
        <v>1</v>
      </c>
      <c r="N204" s="134" t="s">
        <v>36</v>
      </c>
      <c r="O204" s="28"/>
      <c r="P204" s="100">
        <f>O204*H204</f>
        <v>0</v>
      </c>
      <c r="Q204" s="100">
        <v>1.8339999999999999E-2</v>
      </c>
      <c r="R204" s="100">
        <f>Q204*H204</f>
        <v>7.3359999999999995E-2</v>
      </c>
      <c r="S204" s="100">
        <v>0</v>
      </c>
      <c r="T204" s="101">
        <f>S204*H204</f>
        <v>0</v>
      </c>
      <c r="U204" s="154"/>
      <c r="V204" s="154"/>
      <c r="W204" s="154"/>
      <c r="X204" s="154"/>
      <c r="Y204" s="154"/>
      <c r="Z204" s="154"/>
      <c r="AA204" s="154"/>
      <c r="AB204" s="154"/>
      <c r="AC204" s="154"/>
      <c r="AD204" s="154"/>
      <c r="AE204" s="154"/>
      <c r="AR204" s="232" t="s">
        <v>193</v>
      </c>
      <c r="AT204" s="232" t="s">
        <v>190</v>
      </c>
      <c r="AU204" s="232" t="s">
        <v>81</v>
      </c>
      <c r="AY204" s="191" t="s">
        <v>135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91" t="s">
        <v>79</v>
      </c>
      <c r="BK204" s="233">
        <f>ROUND(I204*H204,2)</f>
        <v>0</v>
      </c>
      <c r="BL204" s="191" t="s">
        <v>142</v>
      </c>
      <c r="BM204" s="232" t="s">
        <v>203</v>
      </c>
    </row>
    <row r="205" spans="1:65" s="81" customFormat="1" ht="22.9" customHeight="1">
      <c r="B205" s="80"/>
      <c r="D205" s="82" t="s">
        <v>70</v>
      </c>
      <c r="E205" s="89" t="s">
        <v>200</v>
      </c>
      <c r="F205" s="89" t="s">
        <v>204</v>
      </c>
      <c r="J205" s="90">
        <f>BK205</f>
        <v>0</v>
      </c>
      <c r="L205" s="80"/>
      <c r="M205" s="85"/>
      <c r="N205" s="86"/>
      <c r="O205" s="86"/>
      <c r="P205" s="87">
        <f>SUM(P206:P264)</f>
        <v>0</v>
      </c>
      <c r="Q205" s="86"/>
      <c r="R205" s="87">
        <f>SUM(R206:R264)</f>
        <v>0.13694999999999999</v>
      </c>
      <c r="S205" s="86"/>
      <c r="T205" s="88">
        <f>SUM(T206:T264)</f>
        <v>13.574633</v>
      </c>
      <c r="AR205" s="82" t="s">
        <v>79</v>
      </c>
      <c r="AT205" s="229" t="s">
        <v>70</v>
      </c>
      <c r="AU205" s="229" t="s">
        <v>79</v>
      </c>
      <c r="AY205" s="82" t="s">
        <v>135</v>
      </c>
      <c r="BK205" s="230">
        <f>SUM(BK206:BK264)</f>
        <v>0</v>
      </c>
    </row>
    <row r="206" spans="1:65" s="15" customFormat="1" ht="37.9" customHeight="1">
      <c r="A206" s="154"/>
      <c r="B206" s="8"/>
      <c r="C206" s="91" t="s">
        <v>205</v>
      </c>
      <c r="D206" s="91" t="s">
        <v>138</v>
      </c>
      <c r="E206" s="92" t="s">
        <v>206</v>
      </c>
      <c r="F206" s="93" t="s">
        <v>207</v>
      </c>
      <c r="G206" s="94" t="s">
        <v>141</v>
      </c>
      <c r="H206" s="95">
        <v>250</v>
      </c>
      <c r="I206" s="96"/>
      <c r="J206" s="97">
        <f>ROUND(I206*H206,2)</f>
        <v>0</v>
      </c>
      <c r="K206" s="98"/>
      <c r="L206" s="8"/>
      <c r="M206" s="231" t="s">
        <v>1</v>
      </c>
      <c r="N206" s="99" t="s">
        <v>36</v>
      </c>
      <c r="O206" s="28"/>
      <c r="P206" s="100">
        <f>O206*H206</f>
        <v>0</v>
      </c>
      <c r="Q206" s="100">
        <v>2.1000000000000001E-4</v>
      </c>
      <c r="R206" s="100">
        <f>Q206*H206</f>
        <v>5.2500000000000005E-2</v>
      </c>
      <c r="S206" s="100">
        <v>0</v>
      </c>
      <c r="T206" s="101">
        <f>S206*H206</f>
        <v>0</v>
      </c>
      <c r="U206" s="154"/>
      <c r="V206" s="154"/>
      <c r="W206" s="154"/>
      <c r="X206" s="154"/>
      <c r="Y206" s="154"/>
      <c r="Z206" s="154"/>
      <c r="AA206" s="154"/>
      <c r="AB206" s="154"/>
      <c r="AC206" s="154"/>
      <c r="AD206" s="154"/>
      <c r="AE206" s="154"/>
      <c r="AR206" s="232" t="s">
        <v>142</v>
      </c>
      <c r="AT206" s="232" t="s">
        <v>138</v>
      </c>
      <c r="AU206" s="232" t="s">
        <v>81</v>
      </c>
      <c r="AY206" s="191" t="s">
        <v>135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91" t="s">
        <v>79</v>
      </c>
      <c r="BK206" s="233">
        <f>ROUND(I206*H206,2)</f>
        <v>0</v>
      </c>
      <c r="BL206" s="191" t="s">
        <v>142</v>
      </c>
      <c r="BM206" s="232" t="s">
        <v>208</v>
      </c>
    </row>
    <row r="207" spans="1:65" s="15" customFormat="1" ht="24.2" customHeight="1">
      <c r="A207" s="154"/>
      <c r="B207" s="8"/>
      <c r="C207" s="91" t="s">
        <v>209</v>
      </c>
      <c r="D207" s="91" t="s">
        <v>138</v>
      </c>
      <c r="E207" s="92" t="s">
        <v>210</v>
      </c>
      <c r="F207" s="93" t="s">
        <v>211</v>
      </c>
      <c r="G207" s="94" t="s">
        <v>141</v>
      </c>
      <c r="H207" s="95">
        <v>250</v>
      </c>
      <c r="I207" s="96"/>
      <c r="J207" s="97">
        <f>ROUND(I207*H207,2)</f>
        <v>0</v>
      </c>
      <c r="K207" s="98"/>
      <c r="L207" s="8"/>
      <c r="M207" s="231" t="s">
        <v>1</v>
      </c>
      <c r="N207" s="99" t="s">
        <v>36</v>
      </c>
      <c r="O207" s="28"/>
      <c r="P207" s="100">
        <f>O207*H207</f>
        <v>0</v>
      </c>
      <c r="Q207" s="100">
        <v>4.0000000000000003E-5</v>
      </c>
      <c r="R207" s="100">
        <f>Q207*H207</f>
        <v>0.01</v>
      </c>
      <c r="S207" s="100">
        <v>0</v>
      </c>
      <c r="T207" s="101">
        <f>S207*H207</f>
        <v>0</v>
      </c>
      <c r="U207" s="154"/>
      <c r="V207" s="154"/>
      <c r="W207" s="154"/>
      <c r="X207" s="154"/>
      <c r="Y207" s="154"/>
      <c r="Z207" s="154"/>
      <c r="AA207" s="154"/>
      <c r="AB207" s="154"/>
      <c r="AC207" s="154"/>
      <c r="AD207" s="154"/>
      <c r="AE207" s="154"/>
      <c r="AR207" s="232" t="s">
        <v>142</v>
      </c>
      <c r="AT207" s="232" t="s">
        <v>138</v>
      </c>
      <c r="AU207" s="232" t="s">
        <v>81</v>
      </c>
      <c r="AY207" s="191" t="s">
        <v>135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91" t="s">
        <v>79</v>
      </c>
      <c r="BK207" s="233">
        <f>ROUND(I207*H207,2)</f>
        <v>0</v>
      </c>
      <c r="BL207" s="191" t="s">
        <v>142</v>
      </c>
      <c r="BM207" s="232" t="s">
        <v>212</v>
      </c>
    </row>
    <row r="208" spans="1:65" s="103" customFormat="1" ht="33.75">
      <c r="B208" s="102"/>
      <c r="D208" s="104" t="s">
        <v>144</v>
      </c>
      <c r="E208" s="105" t="s">
        <v>1</v>
      </c>
      <c r="F208" s="106" t="s">
        <v>213</v>
      </c>
      <c r="H208" s="105" t="s">
        <v>1</v>
      </c>
      <c r="L208" s="102"/>
      <c r="M208" s="107"/>
      <c r="N208" s="108"/>
      <c r="O208" s="108"/>
      <c r="P208" s="108"/>
      <c r="Q208" s="108"/>
      <c r="R208" s="108"/>
      <c r="S208" s="108"/>
      <c r="T208" s="109"/>
      <c r="AT208" s="105" t="s">
        <v>144</v>
      </c>
      <c r="AU208" s="105" t="s">
        <v>81</v>
      </c>
      <c r="AV208" s="103" t="s">
        <v>79</v>
      </c>
      <c r="AW208" s="103" t="s">
        <v>29</v>
      </c>
      <c r="AX208" s="103" t="s">
        <v>71</v>
      </c>
      <c r="AY208" s="105" t="s">
        <v>135</v>
      </c>
    </row>
    <row r="209" spans="1:65" s="111" customFormat="1">
      <c r="B209" s="110"/>
      <c r="D209" s="104" t="s">
        <v>144</v>
      </c>
      <c r="E209" s="112" t="s">
        <v>1</v>
      </c>
      <c r="F209" s="113" t="s">
        <v>214</v>
      </c>
      <c r="H209" s="114">
        <v>250</v>
      </c>
      <c r="L209" s="110"/>
      <c r="M209" s="115"/>
      <c r="N209" s="116"/>
      <c r="O209" s="116"/>
      <c r="P209" s="116"/>
      <c r="Q209" s="116"/>
      <c r="R209" s="116"/>
      <c r="S209" s="116"/>
      <c r="T209" s="117"/>
      <c r="AT209" s="112" t="s">
        <v>144</v>
      </c>
      <c r="AU209" s="112" t="s">
        <v>81</v>
      </c>
      <c r="AV209" s="111" t="s">
        <v>81</v>
      </c>
      <c r="AW209" s="111" t="s">
        <v>29</v>
      </c>
      <c r="AX209" s="111" t="s">
        <v>79</v>
      </c>
      <c r="AY209" s="112" t="s">
        <v>135</v>
      </c>
    </row>
    <row r="210" spans="1:65" s="15" customFormat="1" ht="16.5" customHeight="1">
      <c r="A210" s="154"/>
      <c r="B210" s="8"/>
      <c r="C210" s="91" t="s">
        <v>8</v>
      </c>
      <c r="D210" s="91" t="s">
        <v>138</v>
      </c>
      <c r="E210" s="92" t="s">
        <v>215</v>
      </c>
      <c r="F210" s="93" t="s">
        <v>216</v>
      </c>
      <c r="G210" s="94" t="s">
        <v>141</v>
      </c>
      <c r="H210" s="95">
        <v>2400</v>
      </c>
      <c r="I210" s="96"/>
      <c r="J210" s="97">
        <f>ROUND(I210*H210,2)</f>
        <v>0</v>
      </c>
      <c r="K210" s="98"/>
      <c r="L210" s="8"/>
      <c r="M210" s="231" t="s">
        <v>1</v>
      </c>
      <c r="N210" s="99" t="s">
        <v>36</v>
      </c>
      <c r="O210" s="28"/>
      <c r="P210" s="100">
        <f>O210*H210</f>
        <v>0</v>
      </c>
      <c r="Q210" s="100">
        <v>0</v>
      </c>
      <c r="R210" s="100">
        <f>Q210*H210</f>
        <v>0</v>
      </c>
      <c r="S210" s="100">
        <v>0</v>
      </c>
      <c r="T210" s="101">
        <f>S210*H210</f>
        <v>0</v>
      </c>
      <c r="U210" s="154"/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154"/>
      <c r="AR210" s="232" t="s">
        <v>142</v>
      </c>
      <c r="AT210" s="232" t="s">
        <v>138</v>
      </c>
      <c r="AU210" s="232" t="s">
        <v>81</v>
      </c>
      <c r="AY210" s="191" t="s">
        <v>135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91" t="s">
        <v>79</v>
      </c>
      <c r="BK210" s="233">
        <f>ROUND(I210*H210,2)</f>
        <v>0</v>
      </c>
      <c r="BL210" s="191" t="s">
        <v>142</v>
      </c>
      <c r="BM210" s="232" t="s">
        <v>217</v>
      </c>
    </row>
    <row r="211" spans="1:65" s="103" customFormat="1" ht="22.5">
      <c r="B211" s="102"/>
      <c r="D211" s="104" t="s">
        <v>144</v>
      </c>
      <c r="E211" s="105" t="s">
        <v>1</v>
      </c>
      <c r="F211" s="106" t="s">
        <v>218</v>
      </c>
      <c r="H211" s="105" t="s">
        <v>1</v>
      </c>
      <c r="L211" s="102"/>
      <c r="M211" s="107"/>
      <c r="N211" s="108"/>
      <c r="O211" s="108"/>
      <c r="P211" s="108"/>
      <c r="Q211" s="108"/>
      <c r="R211" s="108"/>
      <c r="S211" s="108"/>
      <c r="T211" s="109"/>
      <c r="AT211" s="105" t="s">
        <v>144</v>
      </c>
      <c r="AU211" s="105" t="s">
        <v>81</v>
      </c>
      <c r="AV211" s="103" t="s">
        <v>79</v>
      </c>
      <c r="AW211" s="103" t="s">
        <v>29</v>
      </c>
      <c r="AX211" s="103" t="s">
        <v>71</v>
      </c>
      <c r="AY211" s="105" t="s">
        <v>135</v>
      </c>
    </row>
    <row r="212" spans="1:65" s="103" customFormat="1">
      <c r="B212" s="102"/>
      <c r="D212" s="104" t="s">
        <v>144</v>
      </c>
      <c r="E212" s="105" t="s">
        <v>1</v>
      </c>
      <c r="F212" s="106" t="s">
        <v>219</v>
      </c>
      <c r="H212" s="105" t="s">
        <v>1</v>
      </c>
      <c r="L212" s="102"/>
      <c r="M212" s="107"/>
      <c r="N212" s="108"/>
      <c r="O212" s="108"/>
      <c r="P212" s="108"/>
      <c r="Q212" s="108"/>
      <c r="R212" s="108"/>
      <c r="S212" s="108"/>
      <c r="T212" s="109"/>
      <c r="AT212" s="105" t="s">
        <v>144</v>
      </c>
      <c r="AU212" s="105" t="s">
        <v>81</v>
      </c>
      <c r="AV212" s="103" t="s">
        <v>79</v>
      </c>
      <c r="AW212" s="103" t="s">
        <v>29</v>
      </c>
      <c r="AX212" s="103" t="s">
        <v>71</v>
      </c>
      <c r="AY212" s="105" t="s">
        <v>135</v>
      </c>
    </row>
    <row r="213" spans="1:65" s="111" customFormat="1">
      <c r="B213" s="110"/>
      <c r="D213" s="104" t="s">
        <v>144</v>
      </c>
      <c r="E213" s="112" t="s">
        <v>1</v>
      </c>
      <c r="F213" s="113" t="s">
        <v>220</v>
      </c>
      <c r="H213" s="114">
        <v>2400</v>
      </c>
      <c r="L213" s="110"/>
      <c r="M213" s="115"/>
      <c r="N213" s="116"/>
      <c r="O213" s="116"/>
      <c r="P213" s="116"/>
      <c r="Q213" s="116"/>
      <c r="R213" s="116"/>
      <c r="S213" s="116"/>
      <c r="T213" s="117"/>
      <c r="AT213" s="112" t="s">
        <v>144</v>
      </c>
      <c r="AU213" s="112" t="s">
        <v>81</v>
      </c>
      <c r="AV213" s="111" t="s">
        <v>81</v>
      </c>
      <c r="AW213" s="111" t="s">
        <v>29</v>
      </c>
      <c r="AX213" s="111" t="s">
        <v>79</v>
      </c>
      <c r="AY213" s="112" t="s">
        <v>135</v>
      </c>
    </row>
    <row r="214" spans="1:65" s="15" customFormat="1" ht="24.2" customHeight="1">
      <c r="A214" s="154"/>
      <c r="B214" s="8"/>
      <c r="C214" s="91" t="s">
        <v>221</v>
      </c>
      <c r="D214" s="91" t="s">
        <v>138</v>
      </c>
      <c r="E214" s="92" t="s">
        <v>222</v>
      </c>
      <c r="F214" s="93" t="s">
        <v>223</v>
      </c>
      <c r="G214" s="94" t="s">
        <v>149</v>
      </c>
      <c r="H214" s="95">
        <v>10</v>
      </c>
      <c r="I214" s="96"/>
      <c r="J214" s="97">
        <f>ROUND(I214*H214,2)</f>
        <v>0</v>
      </c>
      <c r="K214" s="98"/>
      <c r="L214" s="8"/>
      <c r="M214" s="231" t="s">
        <v>1</v>
      </c>
      <c r="N214" s="99" t="s">
        <v>36</v>
      </c>
      <c r="O214" s="28"/>
      <c r="P214" s="100">
        <f>O214*H214</f>
        <v>0</v>
      </c>
      <c r="Q214" s="100">
        <v>4.4900000000000001E-3</v>
      </c>
      <c r="R214" s="100">
        <f>Q214*H214</f>
        <v>4.4900000000000002E-2</v>
      </c>
      <c r="S214" s="100">
        <v>0</v>
      </c>
      <c r="T214" s="101">
        <f>S214*H214</f>
        <v>0</v>
      </c>
      <c r="U214" s="154"/>
      <c r="V214" s="154"/>
      <c r="W214" s="154"/>
      <c r="X214" s="154"/>
      <c r="Y214" s="154"/>
      <c r="Z214" s="154"/>
      <c r="AA214" s="154"/>
      <c r="AB214" s="154"/>
      <c r="AC214" s="154"/>
      <c r="AD214" s="154"/>
      <c r="AE214" s="154"/>
      <c r="AR214" s="232" t="s">
        <v>142</v>
      </c>
      <c r="AT214" s="232" t="s">
        <v>138</v>
      </c>
      <c r="AU214" s="232" t="s">
        <v>81</v>
      </c>
      <c r="AY214" s="191" t="s">
        <v>135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91" t="s">
        <v>79</v>
      </c>
      <c r="BK214" s="233">
        <f>ROUND(I214*H214,2)</f>
        <v>0</v>
      </c>
      <c r="BL214" s="191" t="s">
        <v>142</v>
      </c>
      <c r="BM214" s="232" t="s">
        <v>224</v>
      </c>
    </row>
    <row r="215" spans="1:65" s="103" customFormat="1" ht="33.75">
      <c r="B215" s="102"/>
      <c r="D215" s="104" t="s">
        <v>144</v>
      </c>
      <c r="E215" s="105" t="s">
        <v>1</v>
      </c>
      <c r="F215" s="106" t="s">
        <v>225</v>
      </c>
      <c r="H215" s="105" t="s">
        <v>1</v>
      </c>
      <c r="L215" s="102"/>
      <c r="M215" s="107"/>
      <c r="N215" s="108"/>
      <c r="O215" s="108"/>
      <c r="P215" s="108"/>
      <c r="Q215" s="108"/>
      <c r="R215" s="108"/>
      <c r="S215" s="108"/>
      <c r="T215" s="109"/>
      <c r="AT215" s="105" t="s">
        <v>144</v>
      </c>
      <c r="AU215" s="105" t="s">
        <v>81</v>
      </c>
      <c r="AV215" s="103" t="s">
        <v>79</v>
      </c>
      <c r="AW215" s="103" t="s">
        <v>29</v>
      </c>
      <c r="AX215" s="103" t="s">
        <v>71</v>
      </c>
      <c r="AY215" s="105" t="s">
        <v>135</v>
      </c>
    </row>
    <row r="216" spans="1:65" s="103" customFormat="1">
      <c r="B216" s="102"/>
      <c r="D216" s="104" t="s">
        <v>144</v>
      </c>
      <c r="E216" s="105" t="s">
        <v>1</v>
      </c>
      <c r="F216" s="106" t="s">
        <v>226</v>
      </c>
      <c r="H216" s="105" t="s">
        <v>1</v>
      </c>
      <c r="L216" s="102"/>
      <c r="M216" s="107"/>
      <c r="N216" s="108"/>
      <c r="O216" s="108"/>
      <c r="P216" s="108"/>
      <c r="Q216" s="108"/>
      <c r="R216" s="108"/>
      <c r="S216" s="108"/>
      <c r="T216" s="109"/>
      <c r="AT216" s="105" t="s">
        <v>144</v>
      </c>
      <c r="AU216" s="105" t="s">
        <v>81</v>
      </c>
      <c r="AV216" s="103" t="s">
        <v>79</v>
      </c>
      <c r="AW216" s="103" t="s">
        <v>29</v>
      </c>
      <c r="AX216" s="103" t="s">
        <v>71</v>
      </c>
      <c r="AY216" s="105" t="s">
        <v>135</v>
      </c>
    </row>
    <row r="217" spans="1:65" s="111" customFormat="1">
      <c r="B217" s="110"/>
      <c r="D217" s="104" t="s">
        <v>144</v>
      </c>
      <c r="E217" s="112" t="s">
        <v>1</v>
      </c>
      <c r="F217" s="113" t="s">
        <v>81</v>
      </c>
      <c r="H217" s="114">
        <v>2</v>
      </c>
      <c r="L217" s="110"/>
      <c r="M217" s="115"/>
      <c r="N217" s="116"/>
      <c r="O217" s="116"/>
      <c r="P217" s="116"/>
      <c r="Q217" s="116"/>
      <c r="R217" s="116"/>
      <c r="S217" s="116"/>
      <c r="T217" s="117"/>
      <c r="AT217" s="112" t="s">
        <v>144</v>
      </c>
      <c r="AU217" s="112" t="s">
        <v>81</v>
      </c>
      <c r="AV217" s="111" t="s">
        <v>81</v>
      </c>
      <c r="AW217" s="111" t="s">
        <v>29</v>
      </c>
      <c r="AX217" s="111" t="s">
        <v>71</v>
      </c>
      <c r="AY217" s="112" t="s">
        <v>135</v>
      </c>
    </row>
    <row r="218" spans="1:65" s="103" customFormat="1">
      <c r="B218" s="102"/>
      <c r="D218" s="104" t="s">
        <v>144</v>
      </c>
      <c r="E218" s="105" t="s">
        <v>1</v>
      </c>
      <c r="F218" s="106" t="s">
        <v>152</v>
      </c>
      <c r="H218" s="105" t="s">
        <v>1</v>
      </c>
      <c r="L218" s="102"/>
      <c r="M218" s="107"/>
      <c r="N218" s="108"/>
      <c r="O218" s="108"/>
      <c r="P218" s="108"/>
      <c r="Q218" s="108"/>
      <c r="R218" s="108"/>
      <c r="S218" s="108"/>
      <c r="T218" s="109"/>
      <c r="AT218" s="105" t="s">
        <v>144</v>
      </c>
      <c r="AU218" s="105" t="s">
        <v>81</v>
      </c>
      <c r="AV218" s="103" t="s">
        <v>79</v>
      </c>
      <c r="AW218" s="103" t="s">
        <v>29</v>
      </c>
      <c r="AX218" s="103" t="s">
        <v>71</v>
      </c>
      <c r="AY218" s="105" t="s">
        <v>135</v>
      </c>
    </row>
    <row r="219" spans="1:65" s="111" customFormat="1">
      <c r="B219" s="110"/>
      <c r="D219" s="104" t="s">
        <v>144</v>
      </c>
      <c r="E219" s="112" t="s">
        <v>1</v>
      </c>
      <c r="F219" s="113" t="s">
        <v>81</v>
      </c>
      <c r="H219" s="114">
        <v>2</v>
      </c>
      <c r="L219" s="110"/>
      <c r="M219" s="115"/>
      <c r="N219" s="116"/>
      <c r="O219" s="116"/>
      <c r="P219" s="116"/>
      <c r="Q219" s="116"/>
      <c r="R219" s="116"/>
      <c r="S219" s="116"/>
      <c r="T219" s="117"/>
      <c r="AT219" s="112" t="s">
        <v>144</v>
      </c>
      <c r="AU219" s="112" t="s">
        <v>81</v>
      </c>
      <c r="AV219" s="111" t="s">
        <v>81</v>
      </c>
      <c r="AW219" s="111" t="s">
        <v>29</v>
      </c>
      <c r="AX219" s="111" t="s">
        <v>71</v>
      </c>
      <c r="AY219" s="112" t="s">
        <v>135</v>
      </c>
    </row>
    <row r="220" spans="1:65" s="103" customFormat="1">
      <c r="B220" s="102"/>
      <c r="D220" s="104" t="s">
        <v>144</v>
      </c>
      <c r="E220" s="105" t="s">
        <v>1</v>
      </c>
      <c r="F220" s="106" t="s">
        <v>199</v>
      </c>
      <c r="H220" s="105" t="s">
        <v>1</v>
      </c>
      <c r="L220" s="102"/>
      <c r="M220" s="107"/>
      <c r="N220" s="108"/>
      <c r="O220" s="108"/>
      <c r="P220" s="108"/>
      <c r="Q220" s="108"/>
      <c r="R220" s="108"/>
      <c r="S220" s="108"/>
      <c r="T220" s="109"/>
      <c r="AT220" s="105" t="s">
        <v>144</v>
      </c>
      <c r="AU220" s="105" t="s">
        <v>81</v>
      </c>
      <c r="AV220" s="103" t="s">
        <v>79</v>
      </c>
      <c r="AW220" s="103" t="s">
        <v>29</v>
      </c>
      <c r="AX220" s="103" t="s">
        <v>71</v>
      </c>
      <c r="AY220" s="105" t="s">
        <v>135</v>
      </c>
    </row>
    <row r="221" spans="1:65" s="111" customFormat="1">
      <c r="B221" s="110"/>
      <c r="D221" s="104" t="s">
        <v>144</v>
      </c>
      <c r="E221" s="112" t="s">
        <v>1</v>
      </c>
      <c r="F221" s="113" t="s">
        <v>81</v>
      </c>
      <c r="H221" s="114">
        <v>2</v>
      </c>
      <c r="L221" s="110"/>
      <c r="M221" s="115"/>
      <c r="N221" s="116"/>
      <c r="O221" s="116"/>
      <c r="P221" s="116"/>
      <c r="Q221" s="116"/>
      <c r="R221" s="116"/>
      <c r="S221" s="116"/>
      <c r="T221" s="117"/>
      <c r="AT221" s="112" t="s">
        <v>144</v>
      </c>
      <c r="AU221" s="112" t="s">
        <v>81</v>
      </c>
      <c r="AV221" s="111" t="s">
        <v>81</v>
      </c>
      <c r="AW221" s="111" t="s">
        <v>29</v>
      </c>
      <c r="AX221" s="111" t="s">
        <v>71</v>
      </c>
      <c r="AY221" s="112" t="s">
        <v>135</v>
      </c>
    </row>
    <row r="222" spans="1:65" s="103" customFormat="1">
      <c r="B222" s="102"/>
      <c r="D222" s="104" t="s">
        <v>144</v>
      </c>
      <c r="E222" s="105" t="s">
        <v>1</v>
      </c>
      <c r="F222" s="106" t="s">
        <v>153</v>
      </c>
      <c r="H222" s="105" t="s">
        <v>1</v>
      </c>
      <c r="L222" s="102"/>
      <c r="M222" s="107"/>
      <c r="N222" s="108"/>
      <c r="O222" s="108"/>
      <c r="P222" s="108"/>
      <c r="Q222" s="108"/>
      <c r="R222" s="108"/>
      <c r="S222" s="108"/>
      <c r="T222" s="109"/>
      <c r="AT222" s="105" t="s">
        <v>144</v>
      </c>
      <c r="AU222" s="105" t="s">
        <v>81</v>
      </c>
      <c r="AV222" s="103" t="s">
        <v>79</v>
      </c>
      <c r="AW222" s="103" t="s">
        <v>29</v>
      </c>
      <c r="AX222" s="103" t="s">
        <v>71</v>
      </c>
      <c r="AY222" s="105" t="s">
        <v>135</v>
      </c>
    </row>
    <row r="223" spans="1:65" s="111" customFormat="1">
      <c r="B223" s="110"/>
      <c r="D223" s="104" t="s">
        <v>144</v>
      </c>
      <c r="E223" s="112" t="s">
        <v>1</v>
      </c>
      <c r="F223" s="113" t="s">
        <v>227</v>
      </c>
      <c r="H223" s="114">
        <v>4</v>
      </c>
      <c r="L223" s="110"/>
      <c r="M223" s="115"/>
      <c r="N223" s="116"/>
      <c r="O223" s="116"/>
      <c r="P223" s="116"/>
      <c r="Q223" s="116"/>
      <c r="R223" s="116"/>
      <c r="S223" s="116"/>
      <c r="T223" s="117"/>
      <c r="AT223" s="112" t="s">
        <v>144</v>
      </c>
      <c r="AU223" s="112" t="s">
        <v>81</v>
      </c>
      <c r="AV223" s="111" t="s">
        <v>81</v>
      </c>
      <c r="AW223" s="111" t="s">
        <v>29</v>
      </c>
      <c r="AX223" s="111" t="s">
        <v>71</v>
      </c>
      <c r="AY223" s="112" t="s">
        <v>135</v>
      </c>
    </row>
    <row r="224" spans="1:65" s="119" customFormat="1">
      <c r="B224" s="118"/>
      <c r="D224" s="104" t="s">
        <v>144</v>
      </c>
      <c r="E224" s="120" t="s">
        <v>1</v>
      </c>
      <c r="F224" s="121" t="s">
        <v>156</v>
      </c>
      <c r="H224" s="122">
        <v>10</v>
      </c>
      <c r="L224" s="118"/>
      <c r="M224" s="123"/>
      <c r="N224" s="124"/>
      <c r="O224" s="124"/>
      <c r="P224" s="124"/>
      <c r="Q224" s="124"/>
      <c r="R224" s="124"/>
      <c r="S224" s="124"/>
      <c r="T224" s="125"/>
      <c r="AT224" s="120" t="s">
        <v>144</v>
      </c>
      <c r="AU224" s="120" t="s">
        <v>81</v>
      </c>
      <c r="AV224" s="119" t="s">
        <v>142</v>
      </c>
      <c r="AW224" s="119" t="s">
        <v>29</v>
      </c>
      <c r="AX224" s="119" t="s">
        <v>79</v>
      </c>
      <c r="AY224" s="120" t="s">
        <v>135</v>
      </c>
    </row>
    <row r="225" spans="1:65" s="15" customFormat="1" ht="24.2" customHeight="1">
      <c r="A225" s="154"/>
      <c r="B225" s="8"/>
      <c r="C225" s="126" t="s">
        <v>228</v>
      </c>
      <c r="D225" s="126" t="s">
        <v>190</v>
      </c>
      <c r="E225" s="127" t="s">
        <v>229</v>
      </c>
      <c r="F225" s="128" t="s">
        <v>230</v>
      </c>
      <c r="G225" s="129" t="s">
        <v>179</v>
      </c>
      <c r="H225" s="130">
        <v>29.55</v>
      </c>
      <c r="I225" s="131"/>
      <c r="J225" s="132">
        <f>ROUND(I225*H225,2)</f>
        <v>0</v>
      </c>
      <c r="K225" s="133"/>
      <c r="L225" s="234"/>
      <c r="M225" s="235" t="s">
        <v>1</v>
      </c>
      <c r="N225" s="134" t="s">
        <v>36</v>
      </c>
      <c r="O225" s="28"/>
      <c r="P225" s="100">
        <f>O225*H225</f>
        <v>0</v>
      </c>
      <c r="Q225" s="100">
        <v>1E-3</v>
      </c>
      <c r="R225" s="100">
        <f>Q225*H225</f>
        <v>2.955E-2</v>
      </c>
      <c r="S225" s="100">
        <v>0</v>
      </c>
      <c r="T225" s="101">
        <f>S225*H225</f>
        <v>0</v>
      </c>
      <c r="U225" s="154"/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154"/>
      <c r="AR225" s="232" t="s">
        <v>193</v>
      </c>
      <c r="AT225" s="232" t="s">
        <v>190</v>
      </c>
      <c r="AU225" s="232" t="s">
        <v>81</v>
      </c>
      <c r="AY225" s="191" t="s">
        <v>135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91" t="s">
        <v>79</v>
      </c>
      <c r="BK225" s="233">
        <f>ROUND(I225*H225,2)</f>
        <v>0</v>
      </c>
      <c r="BL225" s="191" t="s">
        <v>142</v>
      </c>
      <c r="BM225" s="232" t="s">
        <v>231</v>
      </c>
    </row>
    <row r="226" spans="1:65" s="103" customFormat="1" ht="22.5">
      <c r="B226" s="102"/>
      <c r="D226" s="104" t="s">
        <v>144</v>
      </c>
      <c r="E226" s="105" t="s">
        <v>1</v>
      </c>
      <c r="F226" s="106" t="s">
        <v>230</v>
      </c>
      <c r="H226" s="105" t="s">
        <v>1</v>
      </c>
      <c r="L226" s="102"/>
      <c r="M226" s="107"/>
      <c r="N226" s="108"/>
      <c r="O226" s="108"/>
      <c r="P226" s="108"/>
      <c r="Q226" s="108"/>
      <c r="R226" s="108"/>
      <c r="S226" s="108"/>
      <c r="T226" s="109"/>
      <c r="AT226" s="105" t="s">
        <v>144</v>
      </c>
      <c r="AU226" s="105" t="s">
        <v>81</v>
      </c>
      <c r="AV226" s="103" t="s">
        <v>79</v>
      </c>
      <c r="AW226" s="103" t="s">
        <v>29</v>
      </c>
      <c r="AX226" s="103" t="s">
        <v>71</v>
      </c>
      <c r="AY226" s="105" t="s">
        <v>135</v>
      </c>
    </row>
    <row r="227" spans="1:65" s="103" customFormat="1">
      <c r="B227" s="102"/>
      <c r="D227" s="104" t="s">
        <v>144</v>
      </c>
      <c r="E227" s="105" t="s">
        <v>1</v>
      </c>
      <c r="F227" s="106" t="s">
        <v>232</v>
      </c>
      <c r="H227" s="105" t="s">
        <v>1</v>
      </c>
      <c r="L227" s="102"/>
      <c r="M227" s="107"/>
      <c r="N227" s="108"/>
      <c r="O227" s="108"/>
      <c r="P227" s="108"/>
      <c r="Q227" s="108"/>
      <c r="R227" s="108"/>
      <c r="S227" s="108"/>
      <c r="T227" s="109"/>
      <c r="AT227" s="105" t="s">
        <v>144</v>
      </c>
      <c r="AU227" s="105" t="s">
        <v>81</v>
      </c>
      <c r="AV227" s="103" t="s">
        <v>79</v>
      </c>
      <c r="AW227" s="103" t="s">
        <v>29</v>
      </c>
      <c r="AX227" s="103" t="s">
        <v>71</v>
      </c>
      <c r="AY227" s="105" t="s">
        <v>135</v>
      </c>
    </row>
    <row r="228" spans="1:65" s="103" customFormat="1">
      <c r="B228" s="102"/>
      <c r="D228" s="104" t="s">
        <v>144</v>
      </c>
      <c r="E228" s="105" t="s">
        <v>1</v>
      </c>
      <c r="F228" s="106" t="s">
        <v>233</v>
      </c>
      <c r="H228" s="105" t="s">
        <v>1</v>
      </c>
      <c r="L228" s="102"/>
      <c r="M228" s="107"/>
      <c r="N228" s="108"/>
      <c r="O228" s="108"/>
      <c r="P228" s="108"/>
      <c r="Q228" s="108"/>
      <c r="R228" s="108"/>
      <c r="S228" s="108"/>
      <c r="T228" s="109"/>
      <c r="AT228" s="105" t="s">
        <v>144</v>
      </c>
      <c r="AU228" s="105" t="s">
        <v>81</v>
      </c>
      <c r="AV228" s="103" t="s">
        <v>79</v>
      </c>
      <c r="AW228" s="103" t="s">
        <v>29</v>
      </c>
      <c r="AX228" s="103" t="s">
        <v>71</v>
      </c>
      <c r="AY228" s="105" t="s">
        <v>135</v>
      </c>
    </row>
    <row r="229" spans="1:65" s="103" customFormat="1">
      <c r="B229" s="102"/>
      <c r="D229" s="104" t="s">
        <v>144</v>
      </c>
      <c r="E229" s="105" t="s">
        <v>1</v>
      </c>
      <c r="F229" s="106" t="s">
        <v>163</v>
      </c>
      <c r="H229" s="105" t="s">
        <v>1</v>
      </c>
      <c r="L229" s="102"/>
      <c r="M229" s="107"/>
      <c r="N229" s="108"/>
      <c r="O229" s="108"/>
      <c r="P229" s="108"/>
      <c r="Q229" s="108"/>
      <c r="R229" s="108"/>
      <c r="S229" s="108"/>
      <c r="T229" s="109"/>
      <c r="AT229" s="105" t="s">
        <v>144</v>
      </c>
      <c r="AU229" s="105" t="s">
        <v>81</v>
      </c>
      <c r="AV229" s="103" t="s">
        <v>79</v>
      </c>
      <c r="AW229" s="103" t="s">
        <v>29</v>
      </c>
      <c r="AX229" s="103" t="s">
        <v>71</v>
      </c>
      <c r="AY229" s="105" t="s">
        <v>135</v>
      </c>
    </row>
    <row r="230" spans="1:65" s="111" customFormat="1">
      <c r="B230" s="110"/>
      <c r="D230" s="104" t="s">
        <v>144</v>
      </c>
      <c r="E230" s="112" t="s">
        <v>1</v>
      </c>
      <c r="F230" s="113" t="s">
        <v>234</v>
      </c>
      <c r="H230" s="114">
        <v>9</v>
      </c>
      <c r="L230" s="110"/>
      <c r="M230" s="115"/>
      <c r="N230" s="116"/>
      <c r="O230" s="116"/>
      <c r="P230" s="116"/>
      <c r="Q230" s="116"/>
      <c r="R230" s="116"/>
      <c r="S230" s="116"/>
      <c r="T230" s="117"/>
      <c r="AT230" s="112" t="s">
        <v>144</v>
      </c>
      <c r="AU230" s="112" t="s">
        <v>81</v>
      </c>
      <c r="AV230" s="111" t="s">
        <v>81</v>
      </c>
      <c r="AW230" s="111" t="s">
        <v>29</v>
      </c>
      <c r="AX230" s="111" t="s">
        <v>71</v>
      </c>
      <c r="AY230" s="112" t="s">
        <v>135</v>
      </c>
    </row>
    <row r="231" spans="1:65" s="103" customFormat="1">
      <c r="B231" s="102"/>
      <c r="D231" s="104" t="s">
        <v>144</v>
      </c>
      <c r="E231" s="105" t="s">
        <v>1</v>
      </c>
      <c r="F231" s="106" t="s">
        <v>152</v>
      </c>
      <c r="H231" s="105" t="s">
        <v>1</v>
      </c>
      <c r="L231" s="102"/>
      <c r="M231" s="107"/>
      <c r="N231" s="108"/>
      <c r="O231" s="108"/>
      <c r="P231" s="108"/>
      <c r="Q231" s="108"/>
      <c r="R231" s="108"/>
      <c r="S231" s="108"/>
      <c r="T231" s="109"/>
      <c r="AT231" s="105" t="s">
        <v>144</v>
      </c>
      <c r="AU231" s="105" t="s">
        <v>81</v>
      </c>
      <c r="AV231" s="103" t="s">
        <v>79</v>
      </c>
      <c r="AW231" s="103" t="s">
        <v>29</v>
      </c>
      <c r="AX231" s="103" t="s">
        <v>71</v>
      </c>
      <c r="AY231" s="105" t="s">
        <v>135</v>
      </c>
    </row>
    <row r="232" spans="1:65" s="111" customFormat="1">
      <c r="B232" s="110"/>
      <c r="D232" s="104" t="s">
        <v>144</v>
      </c>
      <c r="E232" s="112" t="s">
        <v>1</v>
      </c>
      <c r="F232" s="113" t="s">
        <v>234</v>
      </c>
      <c r="H232" s="114">
        <v>9</v>
      </c>
      <c r="L232" s="110"/>
      <c r="M232" s="115"/>
      <c r="N232" s="116"/>
      <c r="O232" s="116"/>
      <c r="P232" s="116"/>
      <c r="Q232" s="116"/>
      <c r="R232" s="116"/>
      <c r="S232" s="116"/>
      <c r="T232" s="117"/>
      <c r="AT232" s="112" t="s">
        <v>144</v>
      </c>
      <c r="AU232" s="112" t="s">
        <v>81</v>
      </c>
      <c r="AV232" s="111" t="s">
        <v>81</v>
      </c>
      <c r="AW232" s="111" t="s">
        <v>29</v>
      </c>
      <c r="AX232" s="111" t="s">
        <v>71</v>
      </c>
      <c r="AY232" s="112" t="s">
        <v>135</v>
      </c>
    </row>
    <row r="233" spans="1:65" s="103" customFormat="1">
      <c r="B233" s="102"/>
      <c r="D233" s="104" t="s">
        <v>144</v>
      </c>
      <c r="E233" s="105" t="s">
        <v>1</v>
      </c>
      <c r="F233" s="106" t="s">
        <v>199</v>
      </c>
      <c r="H233" s="105" t="s">
        <v>1</v>
      </c>
      <c r="L233" s="102"/>
      <c r="M233" s="107"/>
      <c r="N233" s="108"/>
      <c r="O233" s="108"/>
      <c r="P233" s="108"/>
      <c r="Q233" s="108"/>
      <c r="R233" s="108"/>
      <c r="S233" s="108"/>
      <c r="T233" s="109"/>
      <c r="AT233" s="105" t="s">
        <v>144</v>
      </c>
      <c r="AU233" s="105" t="s">
        <v>81</v>
      </c>
      <c r="AV233" s="103" t="s">
        <v>79</v>
      </c>
      <c r="AW233" s="103" t="s">
        <v>29</v>
      </c>
      <c r="AX233" s="103" t="s">
        <v>71</v>
      </c>
      <c r="AY233" s="105" t="s">
        <v>135</v>
      </c>
    </row>
    <row r="234" spans="1:65" s="111" customFormat="1">
      <c r="B234" s="110"/>
      <c r="D234" s="104" t="s">
        <v>144</v>
      </c>
      <c r="E234" s="112" t="s">
        <v>1</v>
      </c>
      <c r="F234" s="113" t="s">
        <v>235</v>
      </c>
      <c r="H234" s="114">
        <v>2.85</v>
      </c>
      <c r="L234" s="110"/>
      <c r="M234" s="115"/>
      <c r="N234" s="116"/>
      <c r="O234" s="116"/>
      <c r="P234" s="116"/>
      <c r="Q234" s="116"/>
      <c r="R234" s="116"/>
      <c r="S234" s="116"/>
      <c r="T234" s="117"/>
      <c r="AT234" s="112" t="s">
        <v>144</v>
      </c>
      <c r="AU234" s="112" t="s">
        <v>81</v>
      </c>
      <c r="AV234" s="111" t="s">
        <v>81</v>
      </c>
      <c r="AW234" s="111" t="s">
        <v>29</v>
      </c>
      <c r="AX234" s="111" t="s">
        <v>71</v>
      </c>
      <c r="AY234" s="112" t="s">
        <v>135</v>
      </c>
    </row>
    <row r="235" spans="1:65" s="103" customFormat="1">
      <c r="B235" s="102"/>
      <c r="D235" s="104" t="s">
        <v>144</v>
      </c>
      <c r="E235" s="105" t="s">
        <v>1</v>
      </c>
      <c r="F235" s="106" t="s">
        <v>153</v>
      </c>
      <c r="H235" s="105" t="s">
        <v>1</v>
      </c>
      <c r="L235" s="102"/>
      <c r="M235" s="107"/>
      <c r="N235" s="108"/>
      <c r="O235" s="108"/>
      <c r="P235" s="108"/>
      <c r="Q235" s="108"/>
      <c r="R235" s="108"/>
      <c r="S235" s="108"/>
      <c r="T235" s="109"/>
      <c r="AT235" s="105" t="s">
        <v>144</v>
      </c>
      <c r="AU235" s="105" t="s">
        <v>81</v>
      </c>
      <c r="AV235" s="103" t="s">
        <v>79</v>
      </c>
      <c r="AW235" s="103" t="s">
        <v>29</v>
      </c>
      <c r="AX235" s="103" t="s">
        <v>71</v>
      </c>
      <c r="AY235" s="105" t="s">
        <v>135</v>
      </c>
    </row>
    <row r="236" spans="1:65" s="111" customFormat="1">
      <c r="B236" s="110"/>
      <c r="D236" s="104" t="s">
        <v>144</v>
      </c>
      <c r="E236" s="112" t="s">
        <v>1</v>
      </c>
      <c r="F236" s="113" t="s">
        <v>236</v>
      </c>
      <c r="H236" s="114">
        <v>8.6999999999999993</v>
      </c>
      <c r="L236" s="110"/>
      <c r="M236" s="115"/>
      <c r="N236" s="116"/>
      <c r="O236" s="116"/>
      <c r="P236" s="116"/>
      <c r="Q236" s="116"/>
      <c r="R236" s="116"/>
      <c r="S236" s="116"/>
      <c r="T236" s="117"/>
      <c r="AT236" s="112" t="s">
        <v>144</v>
      </c>
      <c r="AU236" s="112" t="s">
        <v>81</v>
      </c>
      <c r="AV236" s="111" t="s">
        <v>81</v>
      </c>
      <c r="AW236" s="111" t="s">
        <v>29</v>
      </c>
      <c r="AX236" s="111" t="s">
        <v>71</v>
      </c>
      <c r="AY236" s="112" t="s">
        <v>135</v>
      </c>
    </row>
    <row r="237" spans="1:65" s="119" customFormat="1">
      <c r="B237" s="118"/>
      <c r="D237" s="104" t="s">
        <v>144</v>
      </c>
      <c r="E237" s="120" t="s">
        <v>1</v>
      </c>
      <c r="F237" s="121" t="s">
        <v>156</v>
      </c>
      <c r="H237" s="122">
        <v>29.55</v>
      </c>
      <c r="L237" s="118"/>
      <c r="M237" s="123"/>
      <c r="N237" s="124"/>
      <c r="O237" s="124"/>
      <c r="P237" s="124"/>
      <c r="Q237" s="124"/>
      <c r="R237" s="124"/>
      <c r="S237" s="124"/>
      <c r="T237" s="125"/>
      <c r="AT237" s="120" t="s">
        <v>144</v>
      </c>
      <c r="AU237" s="120" t="s">
        <v>81</v>
      </c>
      <c r="AV237" s="119" t="s">
        <v>142</v>
      </c>
      <c r="AW237" s="119" t="s">
        <v>29</v>
      </c>
      <c r="AX237" s="119" t="s">
        <v>79</v>
      </c>
      <c r="AY237" s="120" t="s">
        <v>135</v>
      </c>
    </row>
    <row r="238" spans="1:65" s="15" customFormat="1" ht="24.2" customHeight="1">
      <c r="A238" s="154"/>
      <c r="B238" s="8"/>
      <c r="C238" s="91" t="s">
        <v>237</v>
      </c>
      <c r="D238" s="91" t="s">
        <v>138</v>
      </c>
      <c r="E238" s="92" t="s">
        <v>238</v>
      </c>
      <c r="F238" s="93" t="s">
        <v>239</v>
      </c>
      <c r="G238" s="94" t="s">
        <v>141</v>
      </c>
      <c r="H238" s="95">
        <v>35.36</v>
      </c>
      <c r="I238" s="96"/>
      <c r="J238" s="97">
        <f>ROUND(I238*H238,2)</f>
        <v>0</v>
      </c>
      <c r="K238" s="98"/>
      <c r="L238" s="8"/>
      <c r="M238" s="231" t="s">
        <v>1</v>
      </c>
      <c r="N238" s="99" t="s">
        <v>36</v>
      </c>
      <c r="O238" s="28"/>
      <c r="P238" s="100">
        <f>O238*H238</f>
        <v>0</v>
      </c>
      <c r="Q238" s="100">
        <v>0</v>
      </c>
      <c r="R238" s="100">
        <f>Q238*H238</f>
        <v>0</v>
      </c>
      <c r="S238" s="100">
        <v>0.18099999999999999</v>
      </c>
      <c r="T238" s="101">
        <f>S238*H238</f>
        <v>6.4001599999999996</v>
      </c>
      <c r="U238" s="154"/>
      <c r="V238" s="154"/>
      <c r="W238" s="154"/>
      <c r="X238" s="154"/>
      <c r="Y238" s="154"/>
      <c r="Z238" s="154"/>
      <c r="AA238" s="154"/>
      <c r="AB238" s="154"/>
      <c r="AC238" s="154"/>
      <c r="AD238" s="154"/>
      <c r="AE238" s="154"/>
      <c r="AR238" s="232" t="s">
        <v>142</v>
      </c>
      <c r="AT238" s="232" t="s">
        <v>138</v>
      </c>
      <c r="AU238" s="232" t="s">
        <v>81</v>
      </c>
      <c r="AY238" s="191" t="s">
        <v>135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91" t="s">
        <v>79</v>
      </c>
      <c r="BK238" s="233">
        <f>ROUND(I238*H238,2)</f>
        <v>0</v>
      </c>
      <c r="BL238" s="191" t="s">
        <v>142</v>
      </c>
      <c r="BM238" s="232" t="s">
        <v>240</v>
      </c>
    </row>
    <row r="239" spans="1:65" s="103" customFormat="1">
      <c r="B239" s="102"/>
      <c r="D239" s="104" t="s">
        <v>144</v>
      </c>
      <c r="E239" s="105" t="s">
        <v>1</v>
      </c>
      <c r="F239" s="106" t="s">
        <v>145</v>
      </c>
      <c r="H239" s="105" t="s">
        <v>1</v>
      </c>
      <c r="L239" s="102"/>
      <c r="M239" s="107"/>
      <c r="N239" s="108"/>
      <c r="O239" s="108"/>
      <c r="P239" s="108"/>
      <c r="Q239" s="108"/>
      <c r="R239" s="108"/>
      <c r="S239" s="108"/>
      <c r="T239" s="109"/>
      <c r="AT239" s="105" t="s">
        <v>144</v>
      </c>
      <c r="AU239" s="105" t="s">
        <v>81</v>
      </c>
      <c r="AV239" s="103" t="s">
        <v>79</v>
      </c>
      <c r="AW239" s="103" t="s">
        <v>29</v>
      </c>
      <c r="AX239" s="103" t="s">
        <v>71</v>
      </c>
      <c r="AY239" s="105" t="s">
        <v>135</v>
      </c>
    </row>
    <row r="240" spans="1:65" s="111" customFormat="1">
      <c r="B240" s="110"/>
      <c r="D240" s="104" t="s">
        <v>144</v>
      </c>
      <c r="E240" s="112" t="s">
        <v>1</v>
      </c>
      <c r="F240" s="113" t="s">
        <v>241</v>
      </c>
      <c r="H240" s="114">
        <v>35.36</v>
      </c>
      <c r="L240" s="110"/>
      <c r="M240" s="115"/>
      <c r="N240" s="116"/>
      <c r="O240" s="116"/>
      <c r="P240" s="116"/>
      <c r="Q240" s="116"/>
      <c r="R240" s="116"/>
      <c r="S240" s="116"/>
      <c r="T240" s="117"/>
      <c r="AT240" s="112" t="s">
        <v>144</v>
      </c>
      <c r="AU240" s="112" t="s">
        <v>81</v>
      </c>
      <c r="AV240" s="111" t="s">
        <v>81</v>
      </c>
      <c r="AW240" s="111" t="s">
        <v>29</v>
      </c>
      <c r="AX240" s="111" t="s">
        <v>79</v>
      </c>
      <c r="AY240" s="112" t="s">
        <v>135</v>
      </c>
    </row>
    <row r="241" spans="1:65" s="15" customFormat="1" ht="24.2" customHeight="1">
      <c r="A241" s="154"/>
      <c r="B241" s="8"/>
      <c r="C241" s="91" t="s">
        <v>242</v>
      </c>
      <c r="D241" s="91" t="s">
        <v>138</v>
      </c>
      <c r="E241" s="92" t="s">
        <v>243</v>
      </c>
      <c r="F241" s="93" t="s">
        <v>244</v>
      </c>
      <c r="G241" s="94" t="s">
        <v>141</v>
      </c>
      <c r="H241" s="95">
        <v>18.593</v>
      </c>
      <c r="I241" s="96"/>
      <c r="J241" s="97">
        <f>ROUND(I241*H241,2)</f>
        <v>0</v>
      </c>
      <c r="K241" s="98"/>
      <c r="L241" s="8"/>
      <c r="M241" s="231" t="s">
        <v>1</v>
      </c>
      <c r="N241" s="99" t="s">
        <v>36</v>
      </c>
      <c r="O241" s="28"/>
      <c r="P241" s="100">
        <f>O241*H241</f>
        <v>0</v>
      </c>
      <c r="Q241" s="100">
        <v>0</v>
      </c>
      <c r="R241" s="100">
        <f>Q241*H241</f>
        <v>0</v>
      </c>
      <c r="S241" s="100">
        <v>0.26100000000000001</v>
      </c>
      <c r="T241" s="101">
        <f>S241*H241</f>
        <v>4.852773</v>
      </c>
      <c r="U241" s="154"/>
      <c r="V241" s="154"/>
      <c r="W241" s="154"/>
      <c r="X241" s="154"/>
      <c r="Y241" s="154"/>
      <c r="Z241" s="154"/>
      <c r="AA241" s="154"/>
      <c r="AB241" s="154"/>
      <c r="AC241" s="154"/>
      <c r="AD241" s="154"/>
      <c r="AE241" s="154"/>
      <c r="AR241" s="232" t="s">
        <v>142</v>
      </c>
      <c r="AT241" s="232" t="s">
        <v>138</v>
      </c>
      <c r="AU241" s="232" t="s">
        <v>81</v>
      </c>
      <c r="AY241" s="191" t="s">
        <v>135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91" t="s">
        <v>79</v>
      </c>
      <c r="BK241" s="233">
        <f>ROUND(I241*H241,2)</f>
        <v>0</v>
      </c>
      <c r="BL241" s="191" t="s">
        <v>142</v>
      </c>
      <c r="BM241" s="232" t="s">
        <v>245</v>
      </c>
    </row>
    <row r="242" spans="1:65" s="103" customFormat="1">
      <c r="B242" s="102"/>
      <c r="D242" s="104" t="s">
        <v>144</v>
      </c>
      <c r="E242" s="105" t="s">
        <v>1</v>
      </c>
      <c r="F242" s="106" t="s">
        <v>153</v>
      </c>
      <c r="H242" s="105" t="s">
        <v>1</v>
      </c>
      <c r="L242" s="102"/>
      <c r="M242" s="107"/>
      <c r="N242" s="108"/>
      <c r="O242" s="108"/>
      <c r="P242" s="108"/>
      <c r="Q242" s="108"/>
      <c r="R242" s="108"/>
      <c r="S242" s="108"/>
      <c r="T242" s="109"/>
      <c r="AT242" s="105" t="s">
        <v>144</v>
      </c>
      <c r="AU242" s="105" t="s">
        <v>81</v>
      </c>
      <c r="AV242" s="103" t="s">
        <v>79</v>
      </c>
      <c r="AW242" s="103" t="s">
        <v>29</v>
      </c>
      <c r="AX242" s="103" t="s">
        <v>71</v>
      </c>
      <c r="AY242" s="105" t="s">
        <v>135</v>
      </c>
    </row>
    <row r="243" spans="1:65" s="111" customFormat="1">
      <c r="B243" s="110"/>
      <c r="D243" s="104" t="s">
        <v>144</v>
      </c>
      <c r="E243" s="112" t="s">
        <v>1</v>
      </c>
      <c r="F243" s="113" t="s">
        <v>246</v>
      </c>
      <c r="H243" s="114">
        <v>18.592500000000001</v>
      </c>
      <c r="L243" s="110"/>
      <c r="M243" s="115"/>
      <c r="N243" s="116"/>
      <c r="O243" s="116"/>
      <c r="P243" s="116"/>
      <c r="Q243" s="116"/>
      <c r="R243" s="116"/>
      <c r="S243" s="116"/>
      <c r="T243" s="117"/>
      <c r="AT243" s="112" t="s">
        <v>144</v>
      </c>
      <c r="AU243" s="112" t="s">
        <v>81</v>
      </c>
      <c r="AV243" s="111" t="s">
        <v>81</v>
      </c>
      <c r="AW243" s="111" t="s">
        <v>29</v>
      </c>
      <c r="AX243" s="111" t="s">
        <v>79</v>
      </c>
      <c r="AY243" s="112" t="s">
        <v>135</v>
      </c>
    </row>
    <row r="244" spans="1:65" s="15" customFormat="1" ht="24.2" customHeight="1">
      <c r="A244" s="154"/>
      <c r="B244" s="8"/>
      <c r="C244" s="91" t="s">
        <v>247</v>
      </c>
      <c r="D244" s="91" t="s">
        <v>138</v>
      </c>
      <c r="E244" s="92" t="s">
        <v>248</v>
      </c>
      <c r="F244" s="93" t="s">
        <v>249</v>
      </c>
      <c r="G244" s="94" t="s">
        <v>250</v>
      </c>
      <c r="H244" s="95">
        <v>0.42199999999999999</v>
      </c>
      <c r="I244" s="96"/>
      <c r="J244" s="97">
        <f>ROUND(I244*H244,2)</f>
        <v>0</v>
      </c>
      <c r="K244" s="98"/>
      <c r="L244" s="8"/>
      <c r="M244" s="231" t="s">
        <v>1</v>
      </c>
      <c r="N244" s="99" t="s">
        <v>36</v>
      </c>
      <c r="O244" s="28"/>
      <c r="P244" s="100">
        <f>O244*H244</f>
        <v>0</v>
      </c>
      <c r="Q244" s="100">
        <v>0</v>
      </c>
      <c r="R244" s="100">
        <f>Q244*H244</f>
        <v>0</v>
      </c>
      <c r="S244" s="100">
        <v>1.8</v>
      </c>
      <c r="T244" s="101">
        <f>S244*H244</f>
        <v>0.75959999999999994</v>
      </c>
      <c r="U244" s="154"/>
      <c r="V244" s="154"/>
      <c r="W244" s="154"/>
      <c r="X244" s="154"/>
      <c r="Y244" s="154"/>
      <c r="Z244" s="154"/>
      <c r="AA244" s="154"/>
      <c r="AB244" s="154"/>
      <c r="AC244" s="154"/>
      <c r="AD244" s="154"/>
      <c r="AE244" s="154"/>
      <c r="AR244" s="232" t="s">
        <v>142</v>
      </c>
      <c r="AT244" s="232" t="s">
        <v>138</v>
      </c>
      <c r="AU244" s="232" t="s">
        <v>81</v>
      </c>
      <c r="AY244" s="191" t="s">
        <v>135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91" t="s">
        <v>79</v>
      </c>
      <c r="BK244" s="233">
        <f>ROUND(I244*H244,2)</f>
        <v>0</v>
      </c>
      <c r="BL244" s="191" t="s">
        <v>142</v>
      </c>
      <c r="BM244" s="232" t="s">
        <v>251</v>
      </c>
    </row>
    <row r="245" spans="1:65" s="103" customFormat="1">
      <c r="B245" s="102"/>
      <c r="D245" s="104" t="s">
        <v>144</v>
      </c>
      <c r="E245" s="105" t="s">
        <v>1</v>
      </c>
      <c r="F245" s="106" t="s">
        <v>252</v>
      </c>
      <c r="H245" s="105" t="s">
        <v>1</v>
      </c>
      <c r="L245" s="102"/>
      <c r="M245" s="107"/>
      <c r="N245" s="108"/>
      <c r="O245" s="108"/>
      <c r="P245" s="108"/>
      <c r="Q245" s="108"/>
      <c r="R245" s="108"/>
      <c r="S245" s="108"/>
      <c r="T245" s="109"/>
      <c r="AT245" s="105" t="s">
        <v>144</v>
      </c>
      <c r="AU245" s="105" t="s">
        <v>81</v>
      </c>
      <c r="AV245" s="103" t="s">
        <v>79</v>
      </c>
      <c r="AW245" s="103" t="s">
        <v>29</v>
      </c>
      <c r="AX245" s="103" t="s">
        <v>71</v>
      </c>
      <c r="AY245" s="105" t="s">
        <v>135</v>
      </c>
    </row>
    <row r="246" spans="1:65" s="111" customFormat="1">
      <c r="B246" s="110"/>
      <c r="D246" s="104" t="s">
        <v>144</v>
      </c>
      <c r="E246" s="112" t="s">
        <v>1</v>
      </c>
      <c r="F246" s="113" t="s">
        <v>253</v>
      </c>
      <c r="H246" s="114">
        <v>0.4224</v>
      </c>
      <c r="L246" s="110"/>
      <c r="M246" s="115"/>
      <c r="N246" s="116"/>
      <c r="O246" s="116"/>
      <c r="P246" s="116"/>
      <c r="Q246" s="116"/>
      <c r="R246" s="116"/>
      <c r="S246" s="116"/>
      <c r="T246" s="117"/>
      <c r="AT246" s="112" t="s">
        <v>144</v>
      </c>
      <c r="AU246" s="112" t="s">
        <v>81</v>
      </c>
      <c r="AV246" s="111" t="s">
        <v>81</v>
      </c>
      <c r="AW246" s="111" t="s">
        <v>29</v>
      </c>
      <c r="AX246" s="111" t="s">
        <v>79</v>
      </c>
      <c r="AY246" s="112" t="s">
        <v>135</v>
      </c>
    </row>
    <row r="247" spans="1:65" s="15" customFormat="1" ht="21.75" customHeight="1">
      <c r="A247" s="154"/>
      <c r="B247" s="8"/>
      <c r="C247" s="91" t="s">
        <v>254</v>
      </c>
      <c r="D247" s="91" t="s">
        <v>138</v>
      </c>
      <c r="E247" s="92" t="s">
        <v>255</v>
      </c>
      <c r="F247" s="93" t="s">
        <v>256</v>
      </c>
      <c r="G247" s="94" t="s">
        <v>141</v>
      </c>
      <c r="H247" s="95">
        <v>15.225</v>
      </c>
      <c r="I247" s="96"/>
      <c r="J247" s="97">
        <f>ROUND(I247*H247,2)</f>
        <v>0</v>
      </c>
      <c r="K247" s="98"/>
      <c r="L247" s="8"/>
      <c r="M247" s="231" t="s">
        <v>1</v>
      </c>
      <c r="N247" s="99" t="s">
        <v>36</v>
      </c>
      <c r="O247" s="28"/>
      <c r="P247" s="100">
        <f>O247*H247</f>
        <v>0</v>
      </c>
      <c r="Q247" s="100">
        <v>0</v>
      </c>
      <c r="R247" s="100">
        <f>Q247*H247</f>
        <v>0</v>
      </c>
      <c r="S247" s="100">
        <v>7.5999999999999998E-2</v>
      </c>
      <c r="T247" s="101">
        <f>S247*H247</f>
        <v>1.1571</v>
      </c>
      <c r="U247" s="154"/>
      <c r="V247" s="154"/>
      <c r="W247" s="154"/>
      <c r="X247" s="154"/>
      <c r="Y247" s="154"/>
      <c r="Z247" s="154"/>
      <c r="AA247" s="154"/>
      <c r="AB247" s="154"/>
      <c r="AC247" s="154"/>
      <c r="AD247" s="154"/>
      <c r="AE247" s="154"/>
      <c r="AR247" s="232" t="s">
        <v>142</v>
      </c>
      <c r="AT247" s="232" t="s">
        <v>138</v>
      </c>
      <c r="AU247" s="232" t="s">
        <v>81</v>
      </c>
      <c r="AY247" s="191" t="s">
        <v>135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91" t="s">
        <v>79</v>
      </c>
      <c r="BK247" s="233">
        <f>ROUND(I247*H247,2)</f>
        <v>0</v>
      </c>
      <c r="BL247" s="191" t="s">
        <v>142</v>
      </c>
      <c r="BM247" s="232" t="s">
        <v>257</v>
      </c>
    </row>
    <row r="248" spans="1:65" s="103" customFormat="1">
      <c r="B248" s="102"/>
      <c r="D248" s="104" t="s">
        <v>144</v>
      </c>
      <c r="E248" s="105" t="s">
        <v>1</v>
      </c>
      <c r="F248" s="106" t="s">
        <v>152</v>
      </c>
      <c r="H248" s="105" t="s">
        <v>1</v>
      </c>
      <c r="L248" s="102"/>
      <c r="M248" s="107"/>
      <c r="N248" s="108"/>
      <c r="O248" s="108"/>
      <c r="P248" s="108"/>
      <c r="Q248" s="108"/>
      <c r="R248" s="108"/>
      <c r="S248" s="108"/>
      <c r="T248" s="109"/>
      <c r="AT248" s="105" t="s">
        <v>144</v>
      </c>
      <c r="AU248" s="105" t="s">
        <v>81</v>
      </c>
      <c r="AV248" s="103" t="s">
        <v>79</v>
      </c>
      <c r="AW248" s="103" t="s">
        <v>29</v>
      </c>
      <c r="AX248" s="103" t="s">
        <v>71</v>
      </c>
      <c r="AY248" s="105" t="s">
        <v>135</v>
      </c>
    </row>
    <row r="249" spans="1:65" s="111" customFormat="1">
      <c r="B249" s="110"/>
      <c r="D249" s="104" t="s">
        <v>144</v>
      </c>
      <c r="E249" s="112" t="s">
        <v>1</v>
      </c>
      <c r="F249" s="113" t="s">
        <v>258</v>
      </c>
      <c r="H249" s="114">
        <v>1.9949999999999999</v>
      </c>
      <c r="L249" s="110"/>
      <c r="M249" s="115"/>
      <c r="N249" s="116"/>
      <c r="O249" s="116"/>
      <c r="P249" s="116"/>
      <c r="Q249" s="116"/>
      <c r="R249" s="116"/>
      <c r="S249" s="116"/>
      <c r="T249" s="117"/>
      <c r="AT249" s="112" t="s">
        <v>144</v>
      </c>
      <c r="AU249" s="112" t="s">
        <v>81</v>
      </c>
      <c r="AV249" s="111" t="s">
        <v>81</v>
      </c>
      <c r="AW249" s="111" t="s">
        <v>29</v>
      </c>
      <c r="AX249" s="111" t="s">
        <v>71</v>
      </c>
      <c r="AY249" s="112" t="s">
        <v>135</v>
      </c>
    </row>
    <row r="250" spans="1:65" s="103" customFormat="1">
      <c r="B250" s="102"/>
      <c r="D250" s="104" t="s">
        <v>144</v>
      </c>
      <c r="E250" s="105" t="s">
        <v>1</v>
      </c>
      <c r="F250" s="106" t="s">
        <v>153</v>
      </c>
      <c r="H250" s="105" t="s">
        <v>1</v>
      </c>
      <c r="L250" s="102"/>
      <c r="M250" s="107"/>
      <c r="N250" s="108"/>
      <c r="O250" s="108"/>
      <c r="P250" s="108"/>
      <c r="Q250" s="108"/>
      <c r="R250" s="108"/>
      <c r="S250" s="108"/>
      <c r="T250" s="109"/>
      <c r="AT250" s="105" t="s">
        <v>144</v>
      </c>
      <c r="AU250" s="105" t="s">
        <v>81</v>
      </c>
      <c r="AV250" s="103" t="s">
        <v>79</v>
      </c>
      <c r="AW250" s="103" t="s">
        <v>29</v>
      </c>
      <c r="AX250" s="103" t="s">
        <v>71</v>
      </c>
      <c r="AY250" s="105" t="s">
        <v>135</v>
      </c>
    </row>
    <row r="251" spans="1:65" s="111" customFormat="1">
      <c r="B251" s="110"/>
      <c r="D251" s="104" t="s">
        <v>144</v>
      </c>
      <c r="E251" s="112" t="s">
        <v>1</v>
      </c>
      <c r="F251" s="113" t="s">
        <v>259</v>
      </c>
      <c r="H251" s="114">
        <v>1.9949999999999999</v>
      </c>
      <c r="L251" s="110"/>
      <c r="M251" s="115"/>
      <c r="N251" s="116"/>
      <c r="O251" s="116"/>
      <c r="P251" s="116"/>
      <c r="Q251" s="116"/>
      <c r="R251" s="116"/>
      <c r="S251" s="116"/>
      <c r="T251" s="117"/>
      <c r="AT251" s="112" t="s">
        <v>144</v>
      </c>
      <c r="AU251" s="112" t="s">
        <v>81</v>
      </c>
      <c r="AV251" s="111" t="s">
        <v>81</v>
      </c>
      <c r="AW251" s="111" t="s">
        <v>29</v>
      </c>
      <c r="AX251" s="111" t="s">
        <v>71</v>
      </c>
      <c r="AY251" s="112" t="s">
        <v>135</v>
      </c>
    </row>
    <row r="252" spans="1:65" s="103" customFormat="1">
      <c r="B252" s="102"/>
      <c r="D252" s="104" t="s">
        <v>144</v>
      </c>
      <c r="E252" s="105" t="s">
        <v>1</v>
      </c>
      <c r="F252" s="106" t="s">
        <v>145</v>
      </c>
      <c r="H252" s="105" t="s">
        <v>1</v>
      </c>
      <c r="L252" s="102"/>
      <c r="M252" s="107"/>
      <c r="N252" s="108"/>
      <c r="O252" s="108"/>
      <c r="P252" s="108"/>
      <c r="Q252" s="108"/>
      <c r="R252" s="108"/>
      <c r="S252" s="108"/>
      <c r="T252" s="109"/>
      <c r="AT252" s="105" t="s">
        <v>144</v>
      </c>
      <c r="AU252" s="105" t="s">
        <v>81</v>
      </c>
      <c r="AV252" s="103" t="s">
        <v>79</v>
      </c>
      <c r="AW252" s="103" t="s">
        <v>29</v>
      </c>
      <c r="AX252" s="103" t="s">
        <v>71</v>
      </c>
      <c r="AY252" s="105" t="s">
        <v>135</v>
      </c>
    </row>
    <row r="253" spans="1:65" s="111" customFormat="1">
      <c r="B253" s="110"/>
      <c r="D253" s="104" t="s">
        <v>144</v>
      </c>
      <c r="E253" s="112" t="s">
        <v>1</v>
      </c>
      <c r="F253" s="113" t="s">
        <v>260</v>
      </c>
      <c r="H253" s="114">
        <v>7.14</v>
      </c>
      <c r="L253" s="110"/>
      <c r="M253" s="115"/>
      <c r="N253" s="116"/>
      <c r="O253" s="116"/>
      <c r="P253" s="116"/>
      <c r="Q253" s="116"/>
      <c r="R253" s="116"/>
      <c r="S253" s="116"/>
      <c r="T253" s="117"/>
      <c r="AT253" s="112" t="s">
        <v>144</v>
      </c>
      <c r="AU253" s="112" t="s">
        <v>81</v>
      </c>
      <c r="AV253" s="111" t="s">
        <v>81</v>
      </c>
      <c r="AW253" s="111" t="s">
        <v>29</v>
      </c>
      <c r="AX253" s="111" t="s">
        <v>71</v>
      </c>
      <c r="AY253" s="112" t="s">
        <v>135</v>
      </c>
    </row>
    <row r="254" spans="1:65" s="111" customFormat="1">
      <c r="B254" s="110"/>
      <c r="D254" s="104" t="s">
        <v>144</v>
      </c>
      <c r="E254" s="112" t="s">
        <v>1</v>
      </c>
      <c r="F254" s="113" t="s">
        <v>261</v>
      </c>
      <c r="H254" s="114">
        <v>4.0950000000000006</v>
      </c>
      <c r="L254" s="110"/>
      <c r="M254" s="115"/>
      <c r="N254" s="116"/>
      <c r="O254" s="116"/>
      <c r="P254" s="116"/>
      <c r="Q254" s="116"/>
      <c r="R254" s="116"/>
      <c r="S254" s="116"/>
      <c r="T254" s="117"/>
      <c r="AT254" s="112" t="s">
        <v>144</v>
      </c>
      <c r="AU254" s="112" t="s">
        <v>81</v>
      </c>
      <c r="AV254" s="111" t="s">
        <v>81</v>
      </c>
      <c r="AW254" s="111" t="s">
        <v>29</v>
      </c>
      <c r="AX254" s="111" t="s">
        <v>71</v>
      </c>
      <c r="AY254" s="112" t="s">
        <v>135</v>
      </c>
    </row>
    <row r="255" spans="1:65" s="119" customFormat="1">
      <c r="B255" s="118"/>
      <c r="D255" s="104" t="s">
        <v>144</v>
      </c>
      <c r="E255" s="120" t="s">
        <v>1</v>
      </c>
      <c r="F255" s="121" t="s">
        <v>156</v>
      </c>
      <c r="H255" s="122">
        <v>15.225</v>
      </c>
      <c r="L255" s="118"/>
      <c r="M255" s="123"/>
      <c r="N255" s="124"/>
      <c r="O255" s="124"/>
      <c r="P255" s="124"/>
      <c r="Q255" s="124"/>
      <c r="R255" s="124"/>
      <c r="S255" s="124"/>
      <c r="T255" s="125"/>
      <c r="AT255" s="120" t="s">
        <v>144</v>
      </c>
      <c r="AU255" s="120" t="s">
        <v>81</v>
      </c>
      <c r="AV255" s="119" t="s">
        <v>142</v>
      </c>
      <c r="AW255" s="119" t="s">
        <v>29</v>
      </c>
      <c r="AX255" s="119" t="s">
        <v>79</v>
      </c>
      <c r="AY255" s="120" t="s">
        <v>135</v>
      </c>
    </row>
    <row r="256" spans="1:65" s="15" customFormat="1" ht="24.2" customHeight="1">
      <c r="A256" s="154"/>
      <c r="B256" s="8"/>
      <c r="C256" s="91" t="s">
        <v>262</v>
      </c>
      <c r="D256" s="91" t="s">
        <v>138</v>
      </c>
      <c r="E256" s="92" t="s">
        <v>263</v>
      </c>
      <c r="F256" s="93" t="s">
        <v>264</v>
      </c>
      <c r="G256" s="94" t="s">
        <v>149</v>
      </c>
      <c r="H256" s="95">
        <v>2</v>
      </c>
      <c r="I256" s="96"/>
      <c r="J256" s="97">
        <f>ROUND(I256*H256,2)</f>
        <v>0</v>
      </c>
      <c r="K256" s="98"/>
      <c r="L256" s="8"/>
      <c r="M256" s="231" t="s">
        <v>1</v>
      </c>
      <c r="N256" s="99" t="s">
        <v>36</v>
      </c>
      <c r="O256" s="28"/>
      <c r="P256" s="100">
        <f>O256*H256</f>
        <v>0</v>
      </c>
      <c r="Q256" s="100">
        <v>0</v>
      </c>
      <c r="R256" s="100">
        <f>Q256*H256</f>
        <v>0</v>
      </c>
      <c r="S256" s="100">
        <v>5.3999999999999999E-2</v>
      </c>
      <c r="T256" s="101">
        <f>S256*H256</f>
        <v>0.108</v>
      </c>
      <c r="U256" s="154"/>
      <c r="V256" s="154"/>
      <c r="W256" s="154"/>
      <c r="X256" s="154"/>
      <c r="Y256" s="154"/>
      <c r="Z256" s="154"/>
      <c r="AA256" s="154"/>
      <c r="AB256" s="154"/>
      <c r="AC256" s="154"/>
      <c r="AD256" s="154"/>
      <c r="AE256" s="154"/>
      <c r="AR256" s="232" t="s">
        <v>142</v>
      </c>
      <c r="AT256" s="232" t="s">
        <v>138</v>
      </c>
      <c r="AU256" s="232" t="s">
        <v>81</v>
      </c>
      <c r="AY256" s="191" t="s">
        <v>135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91" t="s">
        <v>79</v>
      </c>
      <c r="BK256" s="233">
        <f>ROUND(I256*H256,2)</f>
        <v>0</v>
      </c>
      <c r="BL256" s="191" t="s">
        <v>142</v>
      </c>
      <c r="BM256" s="232" t="s">
        <v>265</v>
      </c>
    </row>
    <row r="257" spans="1:65" s="103" customFormat="1">
      <c r="B257" s="102"/>
      <c r="D257" s="104" t="s">
        <v>144</v>
      </c>
      <c r="E257" s="105" t="s">
        <v>1</v>
      </c>
      <c r="F257" s="106" t="s">
        <v>266</v>
      </c>
      <c r="H257" s="105" t="s">
        <v>1</v>
      </c>
      <c r="L257" s="102"/>
      <c r="M257" s="107"/>
      <c r="N257" s="108"/>
      <c r="O257" s="108"/>
      <c r="P257" s="108"/>
      <c r="Q257" s="108"/>
      <c r="R257" s="108"/>
      <c r="S257" s="108"/>
      <c r="T257" s="109"/>
      <c r="AT257" s="105" t="s">
        <v>144</v>
      </c>
      <c r="AU257" s="105" t="s">
        <v>81</v>
      </c>
      <c r="AV257" s="103" t="s">
        <v>79</v>
      </c>
      <c r="AW257" s="103" t="s">
        <v>29</v>
      </c>
      <c r="AX257" s="103" t="s">
        <v>71</v>
      </c>
      <c r="AY257" s="105" t="s">
        <v>135</v>
      </c>
    </row>
    <row r="258" spans="1:65" s="111" customFormat="1">
      <c r="B258" s="110"/>
      <c r="D258" s="104" t="s">
        <v>144</v>
      </c>
      <c r="E258" s="112" t="s">
        <v>1</v>
      </c>
      <c r="F258" s="113" t="s">
        <v>79</v>
      </c>
      <c r="H258" s="114">
        <v>1</v>
      </c>
      <c r="L258" s="110"/>
      <c r="M258" s="115"/>
      <c r="N258" s="116"/>
      <c r="O258" s="116"/>
      <c r="P258" s="116"/>
      <c r="Q258" s="116"/>
      <c r="R258" s="116"/>
      <c r="S258" s="116"/>
      <c r="T258" s="117"/>
      <c r="AT258" s="112" t="s">
        <v>144</v>
      </c>
      <c r="AU258" s="112" t="s">
        <v>81</v>
      </c>
      <c r="AV258" s="111" t="s">
        <v>81</v>
      </c>
      <c r="AW258" s="111" t="s">
        <v>29</v>
      </c>
      <c r="AX258" s="111" t="s">
        <v>71</v>
      </c>
      <c r="AY258" s="112" t="s">
        <v>135</v>
      </c>
    </row>
    <row r="259" spans="1:65" s="103" customFormat="1">
      <c r="B259" s="102"/>
      <c r="D259" s="104" t="s">
        <v>144</v>
      </c>
      <c r="E259" s="105" t="s">
        <v>1</v>
      </c>
      <c r="F259" s="106" t="s">
        <v>153</v>
      </c>
      <c r="H259" s="105" t="s">
        <v>1</v>
      </c>
      <c r="L259" s="102"/>
      <c r="M259" s="107"/>
      <c r="N259" s="108"/>
      <c r="O259" s="108"/>
      <c r="P259" s="108"/>
      <c r="Q259" s="108"/>
      <c r="R259" s="108"/>
      <c r="S259" s="108"/>
      <c r="T259" s="109"/>
      <c r="AT259" s="105" t="s">
        <v>144</v>
      </c>
      <c r="AU259" s="105" t="s">
        <v>81</v>
      </c>
      <c r="AV259" s="103" t="s">
        <v>79</v>
      </c>
      <c r="AW259" s="103" t="s">
        <v>29</v>
      </c>
      <c r="AX259" s="103" t="s">
        <v>71</v>
      </c>
      <c r="AY259" s="105" t="s">
        <v>135</v>
      </c>
    </row>
    <row r="260" spans="1:65" s="111" customFormat="1">
      <c r="B260" s="110"/>
      <c r="D260" s="104" t="s">
        <v>144</v>
      </c>
      <c r="E260" s="112" t="s">
        <v>1</v>
      </c>
      <c r="F260" s="113" t="s">
        <v>79</v>
      </c>
      <c r="H260" s="114">
        <v>1</v>
      </c>
      <c r="L260" s="110"/>
      <c r="M260" s="115"/>
      <c r="N260" s="116"/>
      <c r="O260" s="116"/>
      <c r="P260" s="116"/>
      <c r="Q260" s="116"/>
      <c r="R260" s="116"/>
      <c r="S260" s="116"/>
      <c r="T260" s="117"/>
      <c r="AT260" s="112" t="s">
        <v>144</v>
      </c>
      <c r="AU260" s="112" t="s">
        <v>81</v>
      </c>
      <c r="AV260" s="111" t="s">
        <v>81</v>
      </c>
      <c r="AW260" s="111" t="s">
        <v>29</v>
      </c>
      <c r="AX260" s="111" t="s">
        <v>71</v>
      </c>
      <c r="AY260" s="112" t="s">
        <v>135</v>
      </c>
    </row>
    <row r="261" spans="1:65" s="119" customFormat="1">
      <c r="B261" s="118"/>
      <c r="D261" s="104" t="s">
        <v>144</v>
      </c>
      <c r="E261" s="120" t="s">
        <v>1</v>
      </c>
      <c r="F261" s="121" t="s">
        <v>156</v>
      </c>
      <c r="H261" s="122">
        <v>2</v>
      </c>
      <c r="L261" s="118"/>
      <c r="M261" s="123"/>
      <c r="N261" s="124"/>
      <c r="O261" s="124"/>
      <c r="P261" s="124"/>
      <c r="Q261" s="124"/>
      <c r="R261" s="124"/>
      <c r="S261" s="124"/>
      <c r="T261" s="125"/>
      <c r="AT261" s="120" t="s">
        <v>144</v>
      </c>
      <c r="AU261" s="120" t="s">
        <v>81</v>
      </c>
      <c r="AV261" s="119" t="s">
        <v>142</v>
      </c>
      <c r="AW261" s="119" t="s">
        <v>29</v>
      </c>
      <c r="AX261" s="119" t="s">
        <v>79</v>
      </c>
      <c r="AY261" s="120" t="s">
        <v>135</v>
      </c>
    </row>
    <row r="262" spans="1:65" s="15" customFormat="1" ht="24.2" customHeight="1">
      <c r="A262" s="154"/>
      <c r="B262" s="8"/>
      <c r="C262" s="91" t="s">
        <v>267</v>
      </c>
      <c r="D262" s="91" t="s">
        <v>138</v>
      </c>
      <c r="E262" s="92" t="s">
        <v>268</v>
      </c>
      <c r="F262" s="93" t="s">
        <v>269</v>
      </c>
      <c r="G262" s="94" t="s">
        <v>149</v>
      </c>
      <c r="H262" s="95">
        <v>3</v>
      </c>
      <c r="I262" s="96"/>
      <c r="J262" s="97">
        <f>ROUND(I262*H262,2)</f>
        <v>0</v>
      </c>
      <c r="K262" s="98"/>
      <c r="L262" s="8"/>
      <c r="M262" s="231" t="s">
        <v>1</v>
      </c>
      <c r="N262" s="99" t="s">
        <v>36</v>
      </c>
      <c r="O262" s="28"/>
      <c r="P262" s="100">
        <f>O262*H262</f>
        <v>0</v>
      </c>
      <c r="Q262" s="100">
        <v>0</v>
      </c>
      <c r="R262" s="100">
        <f>Q262*H262</f>
        <v>0</v>
      </c>
      <c r="S262" s="100">
        <v>9.9000000000000005E-2</v>
      </c>
      <c r="T262" s="101">
        <f>S262*H262</f>
        <v>0.29700000000000004</v>
      </c>
      <c r="U262" s="154"/>
      <c r="V262" s="154"/>
      <c r="W262" s="154"/>
      <c r="X262" s="154"/>
      <c r="Y262" s="154"/>
      <c r="Z262" s="154"/>
      <c r="AA262" s="154"/>
      <c r="AB262" s="154"/>
      <c r="AC262" s="154"/>
      <c r="AD262" s="154"/>
      <c r="AE262" s="154"/>
      <c r="AR262" s="232" t="s">
        <v>142</v>
      </c>
      <c r="AT262" s="232" t="s">
        <v>138</v>
      </c>
      <c r="AU262" s="232" t="s">
        <v>81</v>
      </c>
      <c r="AY262" s="191" t="s">
        <v>135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91" t="s">
        <v>79</v>
      </c>
      <c r="BK262" s="233">
        <f>ROUND(I262*H262,2)</f>
        <v>0</v>
      </c>
      <c r="BL262" s="191" t="s">
        <v>142</v>
      </c>
      <c r="BM262" s="232" t="s">
        <v>270</v>
      </c>
    </row>
    <row r="263" spans="1:65" s="103" customFormat="1">
      <c r="B263" s="102"/>
      <c r="D263" s="104" t="s">
        <v>144</v>
      </c>
      <c r="E263" s="105" t="s">
        <v>1</v>
      </c>
      <c r="F263" s="106" t="s">
        <v>271</v>
      </c>
      <c r="H263" s="105" t="s">
        <v>1</v>
      </c>
      <c r="L263" s="102"/>
      <c r="M263" s="107"/>
      <c r="N263" s="108"/>
      <c r="O263" s="108"/>
      <c r="P263" s="108"/>
      <c r="Q263" s="108"/>
      <c r="R263" s="108"/>
      <c r="S263" s="108"/>
      <c r="T263" s="109"/>
      <c r="AT263" s="105" t="s">
        <v>144</v>
      </c>
      <c r="AU263" s="105" t="s">
        <v>81</v>
      </c>
      <c r="AV263" s="103" t="s">
        <v>79</v>
      </c>
      <c r="AW263" s="103" t="s">
        <v>29</v>
      </c>
      <c r="AX263" s="103" t="s">
        <v>71</v>
      </c>
      <c r="AY263" s="105" t="s">
        <v>135</v>
      </c>
    </row>
    <row r="264" spans="1:65" s="111" customFormat="1">
      <c r="B264" s="110"/>
      <c r="D264" s="104" t="s">
        <v>144</v>
      </c>
      <c r="E264" s="112" t="s">
        <v>1</v>
      </c>
      <c r="F264" s="113" t="s">
        <v>272</v>
      </c>
      <c r="H264" s="114">
        <v>3</v>
      </c>
      <c r="L264" s="110"/>
      <c r="M264" s="115"/>
      <c r="N264" s="116"/>
      <c r="O264" s="116"/>
      <c r="P264" s="116"/>
      <c r="Q264" s="116"/>
      <c r="R264" s="116"/>
      <c r="S264" s="116"/>
      <c r="T264" s="117"/>
      <c r="AT264" s="112" t="s">
        <v>144</v>
      </c>
      <c r="AU264" s="112" t="s">
        <v>81</v>
      </c>
      <c r="AV264" s="111" t="s">
        <v>81</v>
      </c>
      <c r="AW264" s="111" t="s">
        <v>29</v>
      </c>
      <c r="AX264" s="111" t="s">
        <v>79</v>
      </c>
      <c r="AY264" s="112" t="s">
        <v>135</v>
      </c>
    </row>
    <row r="265" spans="1:65" s="81" customFormat="1" ht="22.9" customHeight="1">
      <c r="B265" s="80"/>
      <c r="D265" s="82" t="s">
        <v>70</v>
      </c>
      <c r="E265" s="89" t="s">
        <v>273</v>
      </c>
      <c r="F265" s="89" t="s">
        <v>274</v>
      </c>
      <c r="J265" s="90">
        <f>BK265</f>
        <v>0</v>
      </c>
      <c r="L265" s="80"/>
      <c r="M265" s="85"/>
      <c r="N265" s="86"/>
      <c r="O265" s="86"/>
      <c r="P265" s="87">
        <f>SUM(P266:P270)</f>
        <v>0</v>
      </c>
      <c r="Q265" s="86"/>
      <c r="R265" s="87">
        <f>SUM(R266:R270)</f>
        <v>0</v>
      </c>
      <c r="S265" s="86"/>
      <c r="T265" s="88">
        <f>SUM(T266:T270)</f>
        <v>0</v>
      </c>
      <c r="AR265" s="82" t="s">
        <v>79</v>
      </c>
      <c r="AT265" s="229" t="s">
        <v>70</v>
      </c>
      <c r="AU265" s="229" t="s">
        <v>79</v>
      </c>
      <c r="AY265" s="82" t="s">
        <v>135</v>
      </c>
      <c r="BK265" s="230">
        <f>SUM(BK266:BK270)</f>
        <v>0</v>
      </c>
    </row>
    <row r="266" spans="1:65" s="15" customFormat="1" ht="33" customHeight="1">
      <c r="A266" s="154"/>
      <c r="B266" s="8"/>
      <c r="C266" s="91" t="s">
        <v>7</v>
      </c>
      <c r="D266" s="91" t="s">
        <v>138</v>
      </c>
      <c r="E266" s="92" t="s">
        <v>275</v>
      </c>
      <c r="F266" s="93" t="s">
        <v>276</v>
      </c>
      <c r="G266" s="94" t="s">
        <v>277</v>
      </c>
      <c r="H266" s="95">
        <v>23.288</v>
      </c>
      <c r="I266" s="96"/>
      <c r="J266" s="97">
        <f>ROUND(I266*H266,2)</f>
        <v>0</v>
      </c>
      <c r="K266" s="98"/>
      <c r="L266" s="8"/>
      <c r="M266" s="231" t="s">
        <v>1</v>
      </c>
      <c r="N266" s="99" t="s">
        <v>36</v>
      </c>
      <c r="O266" s="28"/>
      <c r="P266" s="100">
        <f>O266*H266</f>
        <v>0</v>
      </c>
      <c r="Q266" s="100">
        <v>0</v>
      </c>
      <c r="R266" s="100">
        <f>Q266*H266</f>
        <v>0</v>
      </c>
      <c r="S266" s="100">
        <v>0</v>
      </c>
      <c r="T266" s="101">
        <f>S266*H266</f>
        <v>0</v>
      </c>
      <c r="U266" s="154"/>
      <c r="V266" s="154"/>
      <c r="W266" s="154"/>
      <c r="X266" s="154"/>
      <c r="Y266" s="154"/>
      <c r="Z266" s="154"/>
      <c r="AA266" s="154"/>
      <c r="AB266" s="154"/>
      <c r="AC266" s="154"/>
      <c r="AD266" s="154"/>
      <c r="AE266" s="154"/>
      <c r="AR266" s="232" t="s">
        <v>142</v>
      </c>
      <c r="AT266" s="232" t="s">
        <v>138</v>
      </c>
      <c r="AU266" s="232" t="s">
        <v>81</v>
      </c>
      <c r="AY266" s="191" t="s">
        <v>135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91" t="s">
        <v>79</v>
      </c>
      <c r="BK266" s="233">
        <f>ROUND(I266*H266,2)</f>
        <v>0</v>
      </c>
      <c r="BL266" s="191" t="s">
        <v>142</v>
      </c>
      <c r="BM266" s="232" t="s">
        <v>278</v>
      </c>
    </row>
    <row r="267" spans="1:65" s="15" customFormat="1" ht="24.2" customHeight="1">
      <c r="A267" s="154"/>
      <c r="B267" s="8"/>
      <c r="C267" s="91" t="s">
        <v>279</v>
      </c>
      <c r="D267" s="91" t="s">
        <v>138</v>
      </c>
      <c r="E267" s="92" t="s">
        <v>280</v>
      </c>
      <c r="F267" s="93" t="s">
        <v>281</v>
      </c>
      <c r="G267" s="94" t="s">
        <v>277</v>
      </c>
      <c r="H267" s="95">
        <v>23.288</v>
      </c>
      <c r="I267" s="96"/>
      <c r="J267" s="97">
        <f>ROUND(I267*H267,2)</f>
        <v>0</v>
      </c>
      <c r="K267" s="98"/>
      <c r="L267" s="8"/>
      <c r="M267" s="231" t="s">
        <v>1</v>
      </c>
      <c r="N267" s="99" t="s">
        <v>36</v>
      </c>
      <c r="O267" s="28"/>
      <c r="P267" s="100">
        <f>O267*H267</f>
        <v>0</v>
      </c>
      <c r="Q267" s="100">
        <v>0</v>
      </c>
      <c r="R267" s="100">
        <f>Q267*H267</f>
        <v>0</v>
      </c>
      <c r="S267" s="100">
        <v>0</v>
      </c>
      <c r="T267" s="101">
        <f>S267*H267</f>
        <v>0</v>
      </c>
      <c r="U267" s="154"/>
      <c r="V267" s="154"/>
      <c r="W267" s="154"/>
      <c r="X267" s="154"/>
      <c r="Y267" s="154"/>
      <c r="Z267" s="154"/>
      <c r="AA267" s="154"/>
      <c r="AB267" s="154"/>
      <c r="AC267" s="154"/>
      <c r="AD267" s="154"/>
      <c r="AE267" s="154"/>
      <c r="AR267" s="232" t="s">
        <v>142</v>
      </c>
      <c r="AT267" s="232" t="s">
        <v>138</v>
      </c>
      <c r="AU267" s="232" t="s">
        <v>81</v>
      </c>
      <c r="AY267" s="191" t="s">
        <v>135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91" t="s">
        <v>79</v>
      </c>
      <c r="BK267" s="233">
        <f>ROUND(I267*H267,2)</f>
        <v>0</v>
      </c>
      <c r="BL267" s="191" t="s">
        <v>142</v>
      </c>
      <c r="BM267" s="232" t="s">
        <v>282</v>
      </c>
    </row>
    <row r="268" spans="1:65" s="15" customFormat="1" ht="24.2" customHeight="1">
      <c r="A268" s="154"/>
      <c r="B268" s="8"/>
      <c r="C268" s="91" t="s">
        <v>283</v>
      </c>
      <c r="D268" s="91" t="s">
        <v>138</v>
      </c>
      <c r="E268" s="92" t="s">
        <v>284</v>
      </c>
      <c r="F268" s="93" t="s">
        <v>285</v>
      </c>
      <c r="G268" s="94" t="s">
        <v>277</v>
      </c>
      <c r="H268" s="95">
        <v>209.59200000000001</v>
      </c>
      <c r="I268" s="96"/>
      <c r="J268" s="97">
        <f>ROUND(I268*H268,2)</f>
        <v>0</v>
      </c>
      <c r="K268" s="98"/>
      <c r="L268" s="8"/>
      <c r="M268" s="231" t="s">
        <v>1</v>
      </c>
      <c r="N268" s="99" t="s">
        <v>36</v>
      </c>
      <c r="O268" s="28"/>
      <c r="P268" s="100">
        <f>O268*H268</f>
        <v>0</v>
      </c>
      <c r="Q268" s="100">
        <v>0</v>
      </c>
      <c r="R268" s="100">
        <f>Q268*H268</f>
        <v>0</v>
      </c>
      <c r="S268" s="100">
        <v>0</v>
      </c>
      <c r="T268" s="101">
        <f>S268*H268</f>
        <v>0</v>
      </c>
      <c r="U268" s="154"/>
      <c r="V268" s="154"/>
      <c r="W268" s="154"/>
      <c r="X268" s="154"/>
      <c r="Y268" s="154"/>
      <c r="Z268" s="154"/>
      <c r="AA268" s="154"/>
      <c r="AB268" s="154"/>
      <c r="AC268" s="154"/>
      <c r="AD268" s="154"/>
      <c r="AE268" s="154"/>
      <c r="AR268" s="232" t="s">
        <v>142</v>
      </c>
      <c r="AT268" s="232" t="s">
        <v>138</v>
      </c>
      <c r="AU268" s="232" t="s">
        <v>81</v>
      </c>
      <c r="AY268" s="191" t="s">
        <v>135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91" t="s">
        <v>79</v>
      </c>
      <c r="BK268" s="233">
        <f>ROUND(I268*H268,2)</f>
        <v>0</v>
      </c>
      <c r="BL268" s="191" t="s">
        <v>142</v>
      </c>
      <c r="BM268" s="232" t="s">
        <v>286</v>
      </c>
    </row>
    <row r="269" spans="1:65" s="111" customFormat="1">
      <c r="B269" s="110"/>
      <c r="D269" s="104" t="s">
        <v>144</v>
      </c>
      <c r="F269" s="113" t="s">
        <v>287</v>
      </c>
      <c r="H269" s="114">
        <v>209.59200000000001</v>
      </c>
      <c r="L269" s="110"/>
      <c r="M269" s="115"/>
      <c r="N269" s="116"/>
      <c r="O269" s="116"/>
      <c r="P269" s="116"/>
      <c r="Q269" s="116"/>
      <c r="R269" s="116"/>
      <c r="S269" s="116"/>
      <c r="T269" s="117"/>
      <c r="AT269" s="112" t="s">
        <v>144</v>
      </c>
      <c r="AU269" s="112" t="s">
        <v>81</v>
      </c>
      <c r="AV269" s="111" t="s">
        <v>81</v>
      </c>
      <c r="AW269" s="111" t="s">
        <v>4</v>
      </c>
      <c r="AX269" s="111" t="s">
        <v>79</v>
      </c>
      <c r="AY269" s="112" t="s">
        <v>135</v>
      </c>
    </row>
    <row r="270" spans="1:65" s="15" customFormat="1" ht="33" customHeight="1">
      <c r="A270" s="154"/>
      <c r="B270" s="8"/>
      <c r="C270" s="91" t="s">
        <v>288</v>
      </c>
      <c r="D270" s="91" t="s">
        <v>138</v>
      </c>
      <c r="E270" s="92" t="s">
        <v>289</v>
      </c>
      <c r="F270" s="93" t="s">
        <v>290</v>
      </c>
      <c r="G270" s="94" t="s">
        <v>277</v>
      </c>
      <c r="H270" s="95">
        <v>23.288</v>
      </c>
      <c r="I270" s="96"/>
      <c r="J270" s="97">
        <f>ROUND(I270*H270,2)</f>
        <v>0</v>
      </c>
      <c r="K270" s="98"/>
      <c r="L270" s="8"/>
      <c r="M270" s="231" t="s">
        <v>1</v>
      </c>
      <c r="N270" s="99" t="s">
        <v>36</v>
      </c>
      <c r="O270" s="28"/>
      <c r="P270" s="100">
        <f>O270*H270</f>
        <v>0</v>
      </c>
      <c r="Q270" s="100">
        <v>0</v>
      </c>
      <c r="R270" s="100">
        <f>Q270*H270</f>
        <v>0</v>
      </c>
      <c r="S270" s="100">
        <v>0</v>
      </c>
      <c r="T270" s="101">
        <f>S270*H270</f>
        <v>0</v>
      </c>
      <c r="U270" s="154"/>
      <c r="V270" s="154"/>
      <c r="W270" s="154"/>
      <c r="X270" s="154"/>
      <c r="Y270" s="154"/>
      <c r="Z270" s="154"/>
      <c r="AA270" s="154"/>
      <c r="AB270" s="154"/>
      <c r="AC270" s="154"/>
      <c r="AD270" s="154"/>
      <c r="AE270" s="154"/>
      <c r="AR270" s="232" t="s">
        <v>142</v>
      </c>
      <c r="AT270" s="232" t="s">
        <v>138</v>
      </c>
      <c r="AU270" s="232" t="s">
        <v>81</v>
      </c>
      <c r="AY270" s="191" t="s">
        <v>135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91" t="s">
        <v>79</v>
      </c>
      <c r="BK270" s="233">
        <f>ROUND(I270*H270,2)</f>
        <v>0</v>
      </c>
      <c r="BL270" s="191" t="s">
        <v>142</v>
      </c>
      <c r="BM270" s="232" t="s">
        <v>291</v>
      </c>
    </row>
    <row r="271" spans="1:65" s="81" customFormat="1" ht="22.9" customHeight="1">
      <c r="B271" s="80"/>
      <c r="D271" s="82" t="s">
        <v>70</v>
      </c>
      <c r="E271" s="89" t="s">
        <v>292</v>
      </c>
      <c r="F271" s="89" t="s">
        <v>293</v>
      </c>
      <c r="J271" s="90">
        <f>BK271</f>
        <v>0</v>
      </c>
      <c r="L271" s="80"/>
      <c r="M271" s="85"/>
      <c r="N271" s="86"/>
      <c r="O271" s="86"/>
      <c r="P271" s="87">
        <f>SUM(P272:P273)</f>
        <v>0</v>
      </c>
      <c r="Q271" s="86"/>
      <c r="R271" s="87">
        <f>SUM(R272:R273)</f>
        <v>0</v>
      </c>
      <c r="S271" s="86"/>
      <c r="T271" s="88">
        <f>SUM(T272:T273)</f>
        <v>0</v>
      </c>
      <c r="AR271" s="82" t="s">
        <v>79</v>
      </c>
      <c r="AT271" s="229" t="s">
        <v>70</v>
      </c>
      <c r="AU271" s="229" t="s">
        <v>79</v>
      </c>
      <c r="AY271" s="82" t="s">
        <v>135</v>
      </c>
      <c r="BK271" s="230">
        <f>SUM(BK272:BK273)</f>
        <v>0</v>
      </c>
    </row>
    <row r="272" spans="1:65" s="15" customFormat="1" ht="24.2" customHeight="1">
      <c r="A272" s="154"/>
      <c r="B272" s="8"/>
      <c r="C272" s="91" t="s">
        <v>294</v>
      </c>
      <c r="D272" s="91" t="s">
        <v>138</v>
      </c>
      <c r="E272" s="92" t="s">
        <v>295</v>
      </c>
      <c r="F272" s="93" t="s">
        <v>296</v>
      </c>
      <c r="G272" s="94" t="s">
        <v>277</v>
      </c>
      <c r="H272" s="95">
        <v>3.2989999999999999</v>
      </c>
      <c r="I272" s="96"/>
      <c r="J272" s="97">
        <f>ROUND(I272*H272,2)</f>
        <v>0</v>
      </c>
      <c r="K272" s="98"/>
      <c r="L272" s="8"/>
      <c r="M272" s="231" t="s">
        <v>1</v>
      </c>
      <c r="N272" s="99" t="s">
        <v>36</v>
      </c>
      <c r="O272" s="28"/>
      <c r="P272" s="100">
        <f>O272*H272</f>
        <v>0</v>
      </c>
      <c r="Q272" s="100">
        <v>0</v>
      </c>
      <c r="R272" s="100">
        <f>Q272*H272</f>
        <v>0</v>
      </c>
      <c r="S272" s="100">
        <v>0</v>
      </c>
      <c r="T272" s="101">
        <f>S272*H272</f>
        <v>0</v>
      </c>
      <c r="U272" s="154"/>
      <c r="V272" s="154"/>
      <c r="W272" s="154"/>
      <c r="X272" s="154"/>
      <c r="Y272" s="154"/>
      <c r="Z272" s="154"/>
      <c r="AA272" s="154"/>
      <c r="AB272" s="154"/>
      <c r="AC272" s="154"/>
      <c r="AD272" s="154"/>
      <c r="AE272" s="154"/>
      <c r="AR272" s="232" t="s">
        <v>142</v>
      </c>
      <c r="AT272" s="232" t="s">
        <v>138</v>
      </c>
      <c r="AU272" s="232" t="s">
        <v>81</v>
      </c>
      <c r="AY272" s="191" t="s">
        <v>135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91" t="s">
        <v>79</v>
      </c>
      <c r="BK272" s="233">
        <f>ROUND(I272*H272,2)</f>
        <v>0</v>
      </c>
      <c r="BL272" s="191" t="s">
        <v>142</v>
      </c>
      <c r="BM272" s="232" t="s">
        <v>297</v>
      </c>
    </row>
    <row r="273" spans="1:65" s="15" customFormat="1" ht="24.2" customHeight="1">
      <c r="A273" s="154"/>
      <c r="B273" s="8"/>
      <c r="C273" s="91" t="s">
        <v>298</v>
      </c>
      <c r="D273" s="91" t="s">
        <v>138</v>
      </c>
      <c r="E273" s="92" t="s">
        <v>299</v>
      </c>
      <c r="F273" s="93" t="s">
        <v>300</v>
      </c>
      <c r="G273" s="94" t="s">
        <v>277</v>
      </c>
      <c r="H273" s="95">
        <v>3.2989999999999999</v>
      </c>
      <c r="I273" s="96"/>
      <c r="J273" s="97">
        <f>ROUND(I273*H273,2)</f>
        <v>0</v>
      </c>
      <c r="K273" s="98"/>
      <c r="L273" s="8"/>
      <c r="M273" s="231" t="s">
        <v>1</v>
      </c>
      <c r="N273" s="99" t="s">
        <v>36</v>
      </c>
      <c r="O273" s="28"/>
      <c r="P273" s="100">
        <f>O273*H273</f>
        <v>0</v>
      </c>
      <c r="Q273" s="100">
        <v>0</v>
      </c>
      <c r="R273" s="100">
        <f>Q273*H273</f>
        <v>0</v>
      </c>
      <c r="S273" s="100">
        <v>0</v>
      </c>
      <c r="T273" s="101">
        <f>S273*H273</f>
        <v>0</v>
      </c>
      <c r="U273" s="154"/>
      <c r="V273" s="154"/>
      <c r="W273" s="154"/>
      <c r="X273" s="154"/>
      <c r="Y273" s="154"/>
      <c r="Z273" s="154"/>
      <c r="AA273" s="154"/>
      <c r="AB273" s="154"/>
      <c r="AC273" s="154"/>
      <c r="AD273" s="154"/>
      <c r="AE273" s="154"/>
      <c r="AR273" s="232" t="s">
        <v>142</v>
      </c>
      <c r="AT273" s="232" t="s">
        <v>138</v>
      </c>
      <c r="AU273" s="232" t="s">
        <v>81</v>
      </c>
      <c r="AY273" s="191" t="s">
        <v>135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91" t="s">
        <v>79</v>
      </c>
      <c r="BK273" s="233">
        <f>ROUND(I273*H273,2)</f>
        <v>0</v>
      </c>
      <c r="BL273" s="191" t="s">
        <v>142</v>
      </c>
      <c r="BM273" s="232" t="s">
        <v>301</v>
      </c>
    </row>
    <row r="274" spans="1:65" s="81" customFormat="1" ht="25.9" customHeight="1">
      <c r="B274" s="80"/>
      <c r="D274" s="82" t="s">
        <v>70</v>
      </c>
      <c r="E274" s="83" t="s">
        <v>302</v>
      </c>
      <c r="F274" s="83" t="s">
        <v>303</v>
      </c>
      <c r="J274" s="84">
        <f>BK274</f>
        <v>0</v>
      </c>
      <c r="L274" s="80"/>
      <c r="M274" s="85"/>
      <c r="N274" s="86"/>
      <c r="O274" s="86"/>
      <c r="P274" s="87">
        <f>P275+P288+P325+P365+P424+P447+P578+P608+P627+P678+P733+P757+P826+P877+P896</f>
        <v>0</v>
      </c>
      <c r="Q274" s="86"/>
      <c r="R274" s="87">
        <f>R275+R288+R325+R365+R424+R447+R578+R608+R627+R678+R733+R757+R826+R877+R896</f>
        <v>7.1640555599999995</v>
      </c>
      <c r="S274" s="86"/>
      <c r="T274" s="88">
        <f>T275+T288+T325+T365+T424+T447+T578+T608+T627+T678+T733+T757+T826+T877+T896</f>
        <v>9.7131753000000014</v>
      </c>
      <c r="AR274" s="82" t="s">
        <v>81</v>
      </c>
      <c r="AT274" s="229" t="s">
        <v>70</v>
      </c>
      <c r="AU274" s="229" t="s">
        <v>71</v>
      </c>
      <c r="AY274" s="82" t="s">
        <v>135</v>
      </c>
      <c r="BK274" s="230">
        <f>BK275+BK288+BK325+BK365+BK424+BK447+BK578+BK608+BK627+BK678+BK733+BK757+BK826+BK877+BK896</f>
        <v>0</v>
      </c>
    </row>
    <row r="275" spans="1:65" s="81" customFormat="1" ht="22.9" customHeight="1">
      <c r="B275" s="80"/>
      <c r="D275" s="82" t="s">
        <v>70</v>
      </c>
      <c r="E275" s="89" t="s">
        <v>304</v>
      </c>
      <c r="F275" s="89" t="s">
        <v>305</v>
      </c>
      <c r="J275" s="90">
        <f>BK275</f>
        <v>0</v>
      </c>
      <c r="L275" s="80"/>
      <c r="M275" s="85"/>
      <c r="N275" s="86"/>
      <c r="O275" s="86"/>
      <c r="P275" s="87">
        <f>SUM(P276:P287)</f>
        <v>0</v>
      </c>
      <c r="Q275" s="86"/>
      <c r="R275" s="87">
        <f>SUM(R276:R287)</f>
        <v>8.9250000000000006E-3</v>
      </c>
      <c r="S275" s="86"/>
      <c r="T275" s="88">
        <f>SUM(T276:T287)</f>
        <v>3.7200000000000002E-3</v>
      </c>
      <c r="AR275" s="82" t="s">
        <v>81</v>
      </c>
      <c r="AT275" s="229" t="s">
        <v>70</v>
      </c>
      <c r="AU275" s="229" t="s">
        <v>79</v>
      </c>
      <c r="AY275" s="82" t="s">
        <v>135</v>
      </c>
      <c r="BK275" s="230">
        <f>SUM(BK276:BK287)</f>
        <v>0</v>
      </c>
    </row>
    <row r="276" spans="1:65" s="15" customFormat="1" ht="33" customHeight="1">
      <c r="A276" s="154"/>
      <c r="B276" s="8"/>
      <c r="C276" s="91" t="s">
        <v>306</v>
      </c>
      <c r="D276" s="91" t="s">
        <v>138</v>
      </c>
      <c r="E276" s="92" t="s">
        <v>307</v>
      </c>
      <c r="F276" s="93" t="s">
        <v>308</v>
      </c>
      <c r="G276" s="94" t="s">
        <v>141</v>
      </c>
      <c r="H276" s="95">
        <v>26.25</v>
      </c>
      <c r="I276" s="96"/>
      <c r="J276" s="97">
        <f>ROUND(I276*H276,2)</f>
        <v>0</v>
      </c>
      <c r="K276" s="98"/>
      <c r="L276" s="8"/>
      <c r="M276" s="231" t="s">
        <v>1</v>
      </c>
      <c r="N276" s="99" t="s">
        <v>36</v>
      </c>
      <c r="O276" s="28"/>
      <c r="P276" s="100">
        <f>O276*H276</f>
        <v>0</v>
      </c>
      <c r="Q276" s="100">
        <v>3.4000000000000002E-4</v>
      </c>
      <c r="R276" s="100">
        <f>Q276*H276</f>
        <v>8.9250000000000006E-3</v>
      </c>
      <c r="S276" s="100">
        <v>0</v>
      </c>
      <c r="T276" s="101">
        <f>S276*H276</f>
        <v>0</v>
      </c>
      <c r="U276" s="154"/>
      <c r="V276" s="154"/>
      <c r="W276" s="154"/>
      <c r="X276" s="154"/>
      <c r="Y276" s="154"/>
      <c r="Z276" s="154"/>
      <c r="AA276" s="154"/>
      <c r="AB276" s="154"/>
      <c r="AC276" s="154"/>
      <c r="AD276" s="154"/>
      <c r="AE276" s="154"/>
      <c r="AR276" s="232" t="s">
        <v>242</v>
      </c>
      <c r="AT276" s="232" t="s">
        <v>138</v>
      </c>
      <c r="AU276" s="232" t="s">
        <v>81</v>
      </c>
      <c r="AY276" s="191" t="s">
        <v>135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91" t="s">
        <v>79</v>
      </c>
      <c r="BK276" s="233">
        <f>ROUND(I276*H276,2)</f>
        <v>0</v>
      </c>
      <c r="BL276" s="191" t="s">
        <v>242</v>
      </c>
      <c r="BM276" s="232" t="s">
        <v>309</v>
      </c>
    </row>
    <row r="277" spans="1:65" s="103" customFormat="1" ht="33.75">
      <c r="B277" s="102"/>
      <c r="D277" s="104" t="s">
        <v>144</v>
      </c>
      <c r="E277" s="105" t="s">
        <v>1</v>
      </c>
      <c r="F277" s="106" t="s">
        <v>310</v>
      </c>
      <c r="H277" s="105" t="s">
        <v>1</v>
      </c>
      <c r="L277" s="102"/>
      <c r="M277" s="107"/>
      <c r="N277" s="108"/>
      <c r="O277" s="108"/>
      <c r="P277" s="108"/>
      <c r="Q277" s="108"/>
      <c r="R277" s="108"/>
      <c r="S277" s="108"/>
      <c r="T277" s="109"/>
      <c r="AT277" s="105" t="s">
        <v>144</v>
      </c>
      <c r="AU277" s="105" t="s">
        <v>81</v>
      </c>
      <c r="AV277" s="103" t="s">
        <v>79</v>
      </c>
      <c r="AW277" s="103" t="s">
        <v>29</v>
      </c>
      <c r="AX277" s="103" t="s">
        <v>71</v>
      </c>
      <c r="AY277" s="105" t="s">
        <v>135</v>
      </c>
    </row>
    <row r="278" spans="1:65" s="103" customFormat="1" ht="22.5">
      <c r="B278" s="102"/>
      <c r="D278" s="104" t="s">
        <v>144</v>
      </c>
      <c r="E278" s="105" t="s">
        <v>1</v>
      </c>
      <c r="F278" s="106" t="s">
        <v>311</v>
      </c>
      <c r="H278" s="105" t="s">
        <v>1</v>
      </c>
      <c r="L278" s="102"/>
      <c r="M278" s="107"/>
      <c r="N278" s="108"/>
      <c r="O278" s="108"/>
      <c r="P278" s="108"/>
      <c r="Q278" s="108"/>
      <c r="R278" s="108"/>
      <c r="S278" s="108"/>
      <c r="T278" s="109"/>
      <c r="AT278" s="105" t="s">
        <v>144</v>
      </c>
      <c r="AU278" s="105" t="s">
        <v>81</v>
      </c>
      <c r="AV278" s="103" t="s">
        <v>79</v>
      </c>
      <c r="AW278" s="103" t="s">
        <v>29</v>
      </c>
      <c r="AX278" s="103" t="s">
        <v>71</v>
      </c>
      <c r="AY278" s="105" t="s">
        <v>135</v>
      </c>
    </row>
    <row r="279" spans="1:65" s="103" customFormat="1">
      <c r="B279" s="102"/>
      <c r="D279" s="104" t="s">
        <v>144</v>
      </c>
      <c r="E279" s="105" t="s">
        <v>1</v>
      </c>
      <c r="F279" s="106" t="s">
        <v>312</v>
      </c>
      <c r="H279" s="105" t="s">
        <v>1</v>
      </c>
      <c r="L279" s="102"/>
      <c r="M279" s="107"/>
      <c r="N279" s="108"/>
      <c r="O279" s="108"/>
      <c r="P279" s="108"/>
      <c r="Q279" s="108"/>
      <c r="R279" s="108"/>
      <c r="S279" s="108"/>
      <c r="T279" s="109"/>
      <c r="AT279" s="105" t="s">
        <v>144</v>
      </c>
      <c r="AU279" s="105" t="s">
        <v>81</v>
      </c>
      <c r="AV279" s="103" t="s">
        <v>79</v>
      </c>
      <c r="AW279" s="103" t="s">
        <v>29</v>
      </c>
      <c r="AX279" s="103" t="s">
        <v>71</v>
      </c>
      <c r="AY279" s="105" t="s">
        <v>135</v>
      </c>
    </row>
    <row r="280" spans="1:65" s="111" customFormat="1">
      <c r="B280" s="110"/>
      <c r="D280" s="104" t="s">
        <v>144</v>
      </c>
      <c r="E280" s="112" t="s">
        <v>1</v>
      </c>
      <c r="F280" s="113" t="s">
        <v>313</v>
      </c>
      <c r="H280" s="114">
        <v>26.25</v>
      </c>
      <c r="L280" s="110"/>
      <c r="M280" s="115"/>
      <c r="N280" s="116"/>
      <c r="O280" s="116"/>
      <c r="P280" s="116"/>
      <c r="Q280" s="116"/>
      <c r="R280" s="116"/>
      <c r="S280" s="116"/>
      <c r="T280" s="117"/>
      <c r="AT280" s="112" t="s">
        <v>144</v>
      </c>
      <c r="AU280" s="112" t="s">
        <v>81</v>
      </c>
      <c r="AV280" s="111" t="s">
        <v>81</v>
      </c>
      <c r="AW280" s="111" t="s">
        <v>29</v>
      </c>
      <c r="AX280" s="111" t="s">
        <v>79</v>
      </c>
      <c r="AY280" s="112" t="s">
        <v>135</v>
      </c>
    </row>
    <row r="281" spans="1:65" s="15" customFormat="1" ht="24.2" customHeight="1">
      <c r="A281" s="154"/>
      <c r="B281" s="8"/>
      <c r="C281" s="91" t="s">
        <v>314</v>
      </c>
      <c r="D281" s="91" t="s">
        <v>138</v>
      </c>
      <c r="E281" s="92" t="s">
        <v>315</v>
      </c>
      <c r="F281" s="93" t="s">
        <v>316</v>
      </c>
      <c r="G281" s="94" t="s">
        <v>149</v>
      </c>
      <c r="H281" s="95">
        <v>3</v>
      </c>
      <c r="I281" s="96"/>
      <c r="J281" s="97">
        <f>ROUND(I281*H281,2)</f>
        <v>0</v>
      </c>
      <c r="K281" s="98"/>
      <c r="L281" s="8"/>
      <c r="M281" s="231" t="s">
        <v>1</v>
      </c>
      <c r="N281" s="99" t="s">
        <v>36</v>
      </c>
      <c r="O281" s="28"/>
      <c r="P281" s="100">
        <f>O281*H281</f>
        <v>0</v>
      </c>
      <c r="Q281" s="100">
        <v>0</v>
      </c>
      <c r="R281" s="100">
        <f>Q281*H281</f>
        <v>0</v>
      </c>
      <c r="S281" s="100">
        <v>1.24E-3</v>
      </c>
      <c r="T281" s="101">
        <f>S281*H281</f>
        <v>3.7200000000000002E-3</v>
      </c>
      <c r="U281" s="154"/>
      <c r="V281" s="154"/>
      <c r="W281" s="154"/>
      <c r="X281" s="154"/>
      <c r="Y281" s="154"/>
      <c r="Z281" s="154"/>
      <c r="AA281" s="154"/>
      <c r="AB281" s="154"/>
      <c r="AC281" s="154"/>
      <c r="AD281" s="154"/>
      <c r="AE281" s="154"/>
      <c r="AR281" s="232" t="s">
        <v>242</v>
      </c>
      <c r="AT281" s="232" t="s">
        <v>138</v>
      </c>
      <c r="AU281" s="232" t="s">
        <v>81</v>
      </c>
      <c r="AY281" s="191" t="s">
        <v>135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91" t="s">
        <v>79</v>
      </c>
      <c r="BK281" s="233">
        <f>ROUND(I281*H281,2)</f>
        <v>0</v>
      </c>
      <c r="BL281" s="191" t="s">
        <v>242</v>
      </c>
      <c r="BM281" s="232" t="s">
        <v>317</v>
      </c>
    </row>
    <row r="282" spans="1:65" s="103" customFormat="1" ht="33.75">
      <c r="B282" s="102"/>
      <c r="D282" s="104" t="s">
        <v>144</v>
      </c>
      <c r="E282" s="105" t="s">
        <v>1</v>
      </c>
      <c r="F282" s="106" t="s">
        <v>318</v>
      </c>
      <c r="H282" s="105" t="s">
        <v>1</v>
      </c>
      <c r="L282" s="102"/>
      <c r="M282" s="107"/>
      <c r="N282" s="108"/>
      <c r="O282" s="108"/>
      <c r="P282" s="108"/>
      <c r="Q282" s="108"/>
      <c r="R282" s="108"/>
      <c r="S282" s="108"/>
      <c r="T282" s="109"/>
      <c r="AT282" s="105" t="s">
        <v>144</v>
      </c>
      <c r="AU282" s="105" t="s">
        <v>81</v>
      </c>
      <c r="AV282" s="103" t="s">
        <v>79</v>
      </c>
      <c r="AW282" s="103" t="s">
        <v>29</v>
      </c>
      <c r="AX282" s="103" t="s">
        <v>71</v>
      </c>
      <c r="AY282" s="105" t="s">
        <v>135</v>
      </c>
    </row>
    <row r="283" spans="1:65" s="103" customFormat="1">
      <c r="B283" s="102"/>
      <c r="D283" s="104" t="s">
        <v>144</v>
      </c>
      <c r="E283" s="105" t="s">
        <v>1</v>
      </c>
      <c r="F283" s="106" t="s">
        <v>319</v>
      </c>
      <c r="H283" s="105" t="s">
        <v>1</v>
      </c>
      <c r="L283" s="102"/>
      <c r="M283" s="107"/>
      <c r="N283" s="108"/>
      <c r="O283" s="108"/>
      <c r="P283" s="108"/>
      <c r="Q283" s="108"/>
      <c r="R283" s="108"/>
      <c r="S283" s="108"/>
      <c r="T283" s="109"/>
      <c r="AT283" s="105" t="s">
        <v>144</v>
      </c>
      <c r="AU283" s="105" t="s">
        <v>81</v>
      </c>
      <c r="AV283" s="103" t="s">
        <v>79</v>
      </c>
      <c r="AW283" s="103" t="s">
        <v>29</v>
      </c>
      <c r="AX283" s="103" t="s">
        <v>71</v>
      </c>
      <c r="AY283" s="105" t="s">
        <v>135</v>
      </c>
    </row>
    <row r="284" spans="1:65" s="103" customFormat="1">
      <c r="B284" s="102"/>
      <c r="D284" s="104" t="s">
        <v>144</v>
      </c>
      <c r="E284" s="105" t="s">
        <v>1</v>
      </c>
      <c r="F284" s="106" t="s">
        <v>152</v>
      </c>
      <c r="H284" s="105" t="s">
        <v>1</v>
      </c>
      <c r="L284" s="102"/>
      <c r="M284" s="107"/>
      <c r="N284" s="108"/>
      <c r="O284" s="108"/>
      <c r="P284" s="108"/>
      <c r="Q284" s="108"/>
      <c r="R284" s="108"/>
      <c r="S284" s="108"/>
      <c r="T284" s="109"/>
      <c r="AT284" s="105" t="s">
        <v>144</v>
      </c>
      <c r="AU284" s="105" t="s">
        <v>81</v>
      </c>
      <c r="AV284" s="103" t="s">
        <v>79</v>
      </c>
      <c r="AW284" s="103" t="s">
        <v>29</v>
      </c>
      <c r="AX284" s="103" t="s">
        <v>71</v>
      </c>
      <c r="AY284" s="105" t="s">
        <v>135</v>
      </c>
    </row>
    <row r="285" spans="1:65" s="111" customFormat="1">
      <c r="B285" s="110"/>
      <c r="D285" s="104" t="s">
        <v>144</v>
      </c>
      <c r="E285" s="112" t="s">
        <v>1</v>
      </c>
      <c r="F285" s="113" t="s">
        <v>157</v>
      </c>
      <c r="H285" s="114">
        <v>3</v>
      </c>
      <c r="L285" s="110"/>
      <c r="M285" s="115"/>
      <c r="N285" s="116"/>
      <c r="O285" s="116"/>
      <c r="P285" s="116"/>
      <c r="Q285" s="116"/>
      <c r="R285" s="116"/>
      <c r="S285" s="116"/>
      <c r="T285" s="117"/>
      <c r="AT285" s="112" t="s">
        <v>144</v>
      </c>
      <c r="AU285" s="112" t="s">
        <v>81</v>
      </c>
      <c r="AV285" s="111" t="s">
        <v>81</v>
      </c>
      <c r="AW285" s="111" t="s">
        <v>29</v>
      </c>
      <c r="AX285" s="111" t="s">
        <v>79</v>
      </c>
      <c r="AY285" s="112" t="s">
        <v>135</v>
      </c>
    </row>
    <row r="286" spans="1:65" s="15" customFormat="1" ht="33" customHeight="1">
      <c r="A286" s="154"/>
      <c r="B286" s="8"/>
      <c r="C286" s="91" t="s">
        <v>320</v>
      </c>
      <c r="D286" s="91" t="s">
        <v>138</v>
      </c>
      <c r="E286" s="92" t="s">
        <v>321</v>
      </c>
      <c r="F286" s="93" t="s">
        <v>322</v>
      </c>
      <c r="G286" s="94" t="s">
        <v>277</v>
      </c>
      <c r="H286" s="95">
        <v>8.9999999999999993E-3</v>
      </c>
      <c r="I286" s="96"/>
      <c r="J286" s="97">
        <f>ROUND(I286*H286,2)</f>
        <v>0</v>
      </c>
      <c r="K286" s="98"/>
      <c r="L286" s="8"/>
      <c r="M286" s="231" t="s">
        <v>1</v>
      </c>
      <c r="N286" s="99" t="s">
        <v>36</v>
      </c>
      <c r="O286" s="28"/>
      <c r="P286" s="100">
        <f>O286*H286</f>
        <v>0</v>
      </c>
      <c r="Q286" s="100">
        <v>0</v>
      </c>
      <c r="R286" s="100">
        <f>Q286*H286</f>
        <v>0</v>
      </c>
      <c r="S286" s="100">
        <v>0</v>
      </c>
      <c r="T286" s="101">
        <f>S286*H286</f>
        <v>0</v>
      </c>
      <c r="U286" s="154"/>
      <c r="V286" s="154"/>
      <c r="W286" s="154"/>
      <c r="X286" s="154"/>
      <c r="Y286" s="154"/>
      <c r="Z286" s="154"/>
      <c r="AA286" s="154"/>
      <c r="AB286" s="154"/>
      <c r="AC286" s="154"/>
      <c r="AD286" s="154"/>
      <c r="AE286" s="154"/>
      <c r="AR286" s="232" t="s">
        <v>242</v>
      </c>
      <c r="AT286" s="232" t="s">
        <v>138</v>
      </c>
      <c r="AU286" s="232" t="s">
        <v>81</v>
      </c>
      <c r="AY286" s="191" t="s">
        <v>135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91" t="s">
        <v>79</v>
      </c>
      <c r="BK286" s="233">
        <f>ROUND(I286*H286,2)</f>
        <v>0</v>
      </c>
      <c r="BL286" s="191" t="s">
        <v>242</v>
      </c>
      <c r="BM286" s="232" t="s">
        <v>323</v>
      </c>
    </row>
    <row r="287" spans="1:65" s="15" customFormat="1" ht="33" customHeight="1">
      <c r="A287" s="154"/>
      <c r="B287" s="8"/>
      <c r="C287" s="91" t="s">
        <v>324</v>
      </c>
      <c r="D287" s="91" t="s">
        <v>138</v>
      </c>
      <c r="E287" s="92" t="s">
        <v>325</v>
      </c>
      <c r="F287" s="93" t="s">
        <v>326</v>
      </c>
      <c r="G287" s="94" t="s">
        <v>277</v>
      </c>
      <c r="H287" s="95">
        <v>8.9999999999999993E-3</v>
      </c>
      <c r="I287" s="96"/>
      <c r="J287" s="97">
        <f>ROUND(I287*H287,2)</f>
        <v>0</v>
      </c>
      <c r="K287" s="98"/>
      <c r="L287" s="8"/>
      <c r="M287" s="231" t="s">
        <v>1</v>
      </c>
      <c r="N287" s="99" t="s">
        <v>36</v>
      </c>
      <c r="O287" s="28"/>
      <c r="P287" s="100">
        <f>O287*H287</f>
        <v>0</v>
      </c>
      <c r="Q287" s="100">
        <v>0</v>
      </c>
      <c r="R287" s="100">
        <f>Q287*H287</f>
        <v>0</v>
      </c>
      <c r="S287" s="100">
        <v>0</v>
      </c>
      <c r="T287" s="101">
        <f>S287*H287</f>
        <v>0</v>
      </c>
      <c r="U287" s="154"/>
      <c r="V287" s="154"/>
      <c r="W287" s="154"/>
      <c r="X287" s="154"/>
      <c r="Y287" s="154"/>
      <c r="Z287" s="154"/>
      <c r="AA287" s="154"/>
      <c r="AB287" s="154"/>
      <c r="AC287" s="154"/>
      <c r="AD287" s="154"/>
      <c r="AE287" s="154"/>
      <c r="AR287" s="232" t="s">
        <v>242</v>
      </c>
      <c r="AT287" s="232" t="s">
        <v>138</v>
      </c>
      <c r="AU287" s="232" t="s">
        <v>81</v>
      </c>
      <c r="AY287" s="191" t="s">
        <v>135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91" t="s">
        <v>79</v>
      </c>
      <c r="BK287" s="233">
        <f>ROUND(I287*H287,2)</f>
        <v>0</v>
      </c>
      <c r="BL287" s="191" t="s">
        <v>242</v>
      </c>
      <c r="BM287" s="232" t="s">
        <v>327</v>
      </c>
    </row>
    <row r="288" spans="1:65" s="81" customFormat="1" ht="22.9" customHeight="1">
      <c r="B288" s="80"/>
      <c r="D288" s="82" t="s">
        <v>70</v>
      </c>
      <c r="E288" s="89" t="s">
        <v>328</v>
      </c>
      <c r="F288" s="89" t="s">
        <v>329</v>
      </c>
      <c r="J288" s="90">
        <f>BK288</f>
        <v>0</v>
      </c>
      <c r="L288" s="80"/>
      <c r="M288" s="85"/>
      <c r="N288" s="86"/>
      <c r="O288" s="86"/>
      <c r="P288" s="87">
        <f>SUM(P289:P324)</f>
        <v>0</v>
      </c>
      <c r="Q288" s="86"/>
      <c r="R288" s="87">
        <f>SUM(R289:R324)</f>
        <v>4.7199999999999999E-2</v>
      </c>
      <c r="S288" s="86"/>
      <c r="T288" s="88">
        <f>SUM(T289:T324)</f>
        <v>0</v>
      </c>
      <c r="AR288" s="82" t="s">
        <v>81</v>
      </c>
      <c r="AT288" s="229" t="s">
        <v>70</v>
      </c>
      <c r="AU288" s="229" t="s">
        <v>79</v>
      </c>
      <c r="AY288" s="82" t="s">
        <v>135</v>
      </c>
      <c r="BK288" s="230">
        <f>SUM(BK289:BK324)</f>
        <v>0</v>
      </c>
    </row>
    <row r="289" spans="1:65" s="15" customFormat="1" ht="16.5" customHeight="1">
      <c r="A289" s="154"/>
      <c r="B289" s="8"/>
      <c r="C289" s="91" t="s">
        <v>330</v>
      </c>
      <c r="D289" s="91" t="s">
        <v>138</v>
      </c>
      <c r="E289" s="92" t="s">
        <v>331</v>
      </c>
      <c r="F289" s="93" t="s">
        <v>332</v>
      </c>
      <c r="G289" s="94" t="s">
        <v>333</v>
      </c>
      <c r="H289" s="95">
        <v>1</v>
      </c>
      <c r="I289" s="96"/>
      <c r="J289" s="97">
        <f>ROUND(I289*H289,2)</f>
        <v>0</v>
      </c>
      <c r="K289" s="98"/>
      <c r="L289" s="8"/>
      <c r="M289" s="231" t="s">
        <v>1</v>
      </c>
      <c r="N289" s="99" t="s">
        <v>36</v>
      </c>
      <c r="O289" s="28"/>
      <c r="P289" s="100">
        <f>O289*H289</f>
        <v>0</v>
      </c>
      <c r="Q289" s="100">
        <v>0</v>
      </c>
      <c r="R289" s="100">
        <f>Q289*H289</f>
        <v>0</v>
      </c>
      <c r="S289" s="100">
        <v>0</v>
      </c>
      <c r="T289" s="101">
        <f>S289*H289</f>
        <v>0</v>
      </c>
      <c r="U289" s="154"/>
      <c r="V289" s="154"/>
      <c r="W289" s="154"/>
      <c r="X289" s="154"/>
      <c r="Y289" s="154"/>
      <c r="Z289" s="154"/>
      <c r="AA289" s="154"/>
      <c r="AB289" s="154"/>
      <c r="AC289" s="154"/>
      <c r="AD289" s="154"/>
      <c r="AE289" s="154"/>
      <c r="AR289" s="232" t="s">
        <v>242</v>
      </c>
      <c r="AT289" s="232" t="s">
        <v>138</v>
      </c>
      <c r="AU289" s="232" t="s">
        <v>81</v>
      </c>
      <c r="AY289" s="191" t="s">
        <v>135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91" t="s">
        <v>79</v>
      </c>
      <c r="BK289" s="233">
        <f>ROUND(I289*H289,2)</f>
        <v>0</v>
      </c>
      <c r="BL289" s="191" t="s">
        <v>242</v>
      </c>
      <c r="BM289" s="232" t="s">
        <v>334</v>
      </c>
    </row>
    <row r="290" spans="1:65" s="15" customFormat="1" ht="16.5" customHeight="1">
      <c r="A290" s="154"/>
      <c r="B290" s="8"/>
      <c r="C290" s="91" t="s">
        <v>335</v>
      </c>
      <c r="D290" s="91" t="s">
        <v>138</v>
      </c>
      <c r="E290" s="92" t="s">
        <v>336</v>
      </c>
      <c r="F290" s="93" t="s">
        <v>337</v>
      </c>
      <c r="G290" s="94" t="s">
        <v>149</v>
      </c>
      <c r="H290" s="95">
        <v>2</v>
      </c>
      <c r="I290" s="96"/>
      <c r="J290" s="97">
        <f>ROUND(I290*H290,2)</f>
        <v>0</v>
      </c>
      <c r="K290" s="98"/>
      <c r="L290" s="8"/>
      <c r="M290" s="231" t="s">
        <v>1</v>
      </c>
      <c r="N290" s="99" t="s">
        <v>36</v>
      </c>
      <c r="O290" s="28"/>
      <c r="P290" s="100">
        <f>O290*H290</f>
        <v>0</v>
      </c>
      <c r="Q290" s="100">
        <v>0</v>
      </c>
      <c r="R290" s="100">
        <f>Q290*H290</f>
        <v>0</v>
      </c>
      <c r="S290" s="100">
        <v>0</v>
      </c>
      <c r="T290" s="101">
        <f>S290*H290</f>
        <v>0</v>
      </c>
      <c r="U290" s="154"/>
      <c r="V290" s="154"/>
      <c r="W290" s="154"/>
      <c r="X290" s="154"/>
      <c r="Y290" s="154"/>
      <c r="Z290" s="154"/>
      <c r="AA290" s="154"/>
      <c r="AB290" s="154"/>
      <c r="AC290" s="154"/>
      <c r="AD290" s="154"/>
      <c r="AE290" s="154"/>
      <c r="AR290" s="232" t="s">
        <v>242</v>
      </c>
      <c r="AT290" s="232" t="s">
        <v>138</v>
      </c>
      <c r="AU290" s="232" t="s">
        <v>81</v>
      </c>
      <c r="AY290" s="191" t="s">
        <v>135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91" t="s">
        <v>79</v>
      </c>
      <c r="BK290" s="233">
        <f>ROUND(I290*H290,2)</f>
        <v>0</v>
      </c>
      <c r="BL290" s="191" t="s">
        <v>242</v>
      </c>
      <c r="BM290" s="232" t="s">
        <v>338</v>
      </c>
    </row>
    <row r="291" spans="1:65" s="15" customFormat="1" ht="16.5" customHeight="1">
      <c r="A291" s="154"/>
      <c r="B291" s="8"/>
      <c r="C291" s="91" t="s">
        <v>339</v>
      </c>
      <c r="D291" s="91" t="s">
        <v>138</v>
      </c>
      <c r="E291" s="92" t="s">
        <v>340</v>
      </c>
      <c r="F291" s="93" t="s">
        <v>341</v>
      </c>
      <c r="G291" s="94" t="s">
        <v>149</v>
      </c>
      <c r="H291" s="95">
        <v>4</v>
      </c>
      <c r="I291" s="96"/>
      <c r="J291" s="97">
        <f>ROUND(I291*H291,2)</f>
        <v>0</v>
      </c>
      <c r="K291" s="98"/>
      <c r="L291" s="8"/>
      <c r="M291" s="231" t="s">
        <v>1</v>
      </c>
      <c r="N291" s="99" t="s">
        <v>36</v>
      </c>
      <c r="O291" s="28"/>
      <c r="P291" s="100">
        <f>O291*H291</f>
        <v>0</v>
      </c>
      <c r="Q291" s="100">
        <v>1.7899999999999999E-3</v>
      </c>
      <c r="R291" s="100">
        <f>Q291*H291</f>
        <v>7.1599999999999997E-3</v>
      </c>
      <c r="S291" s="100">
        <v>0</v>
      </c>
      <c r="T291" s="101">
        <f>S291*H291</f>
        <v>0</v>
      </c>
      <c r="U291" s="154"/>
      <c r="V291" s="154"/>
      <c r="W291" s="154"/>
      <c r="X291" s="154"/>
      <c r="Y291" s="154"/>
      <c r="Z291" s="154"/>
      <c r="AA291" s="154"/>
      <c r="AB291" s="154"/>
      <c r="AC291" s="154"/>
      <c r="AD291" s="154"/>
      <c r="AE291" s="154"/>
      <c r="AR291" s="232" t="s">
        <v>242</v>
      </c>
      <c r="AT291" s="232" t="s">
        <v>138</v>
      </c>
      <c r="AU291" s="232" t="s">
        <v>81</v>
      </c>
      <c r="AY291" s="191" t="s">
        <v>135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91" t="s">
        <v>79</v>
      </c>
      <c r="BK291" s="233">
        <f>ROUND(I291*H291,2)</f>
        <v>0</v>
      </c>
      <c r="BL291" s="191" t="s">
        <v>242</v>
      </c>
      <c r="BM291" s="232" t="s">
        <v>342</v>
      </c>
    </row>
    <row r="292" spans="1:65" s="111" customFormat="1">
      <c r="B292" s="110"/>
      <c r="D292" s="104" t="s">
        <v>144</v>
      </c>
      <c r="E292" s="112" t="s">
        <v>1</v>
      </c>
      <c r="F292" s="113" t="s">
        <v>142</v>
      </c>
      <c r="H292" s="114">
        <v>4</v>
      </c>
      <c r="L292" s="110"/>
      <c r="M292" s="115"/>
      <c r="N292" s="116"/>
      <c r="O292" s="116"/>
      <c r="P292" s="116"/>
      <c r="Q292" s="116"/>
      <c r="R292" s="116"/>
      <c r="S292" s="116"/>
      <c r="T292" s="117"/>
      <c r="AT292" s="112" t="s">
        <v>144</v>
      </c>
      <c r="AU292" s="112" t="s">
        <v>81</v>
      </c>
      <c r="AV292" s="111" t="s">
        <v>81</v>
      </c>
      <c r="AW292" s="111" t="s">
        <v>29</v>
      </c>
      <c r="AX292" s="111" t="s">
        <v>79</v>
      </c>
      <c r="AY292" s="112" t="s">
        <v>135</v>
      </c>
    </row>
    <row r="293" spans="1:65" s="15" customFormat="1" ht="16.5" customHeight="1">
      <c r="A293" s="154"/>
      <c r="B293" s="8"/>
      <c r="C293" s="91" t="s">
        <v>343</v>
      </c>
      <c r="D293" s="91" t="s">
        <v>138</v>
      </c>
      <c r="E293" s="92" t="s">
        <v>344</v>
      </c>
      <c r="F293" s="93" t="s">
        <v>345</v>
      </c>
      <c r="G293" s="94" t="s">
        <v>179</v>
      </c>
      <c r="H293" s="95">
        <v>9</v>
      </c>
      <c r="I293" s="96"/>
      <c r="J293" s="97">
        <f>ROUND(I293*H293,2)</f>
        <v>0</v>
      </c>
      <c r="K293" s="98"/>
      <c r="L293" s="8"/>
      <c r="M293" s="231" t="s">
        <v>1</v>
      </c>
      <c r="N293" s="99" t="s">
        <v>36</v>
      </c>
      <c r="O293" s="28"/>
      <c r="P293" s="100">
        <f>O293*H293</f>
        <v>0</v>
      </c>
      <c r="Q293" s="100">
        <v>3.6000000000000002E-4</v>
      </c>
      <c r="R293" s="100">
        <f>Q293*H293</f>
        <v>3.2400000000000003E-3</v>
      </c>
      <c r="S293" s="100">
        <v>0</v>
      </c>
      <c r="T293" s="101">
        <f>S293*H293</f>
        <v>0</v>
      </c>
      <c r="U293" s="154"/>
      <c r="V293" s="154"/>
      <c r="W293" s="154"/>
      <c r="X293" s="154"/>
      <c r="Y293" s="154"/>
      <c r="Z293" s="154"/>
      <c r="AA293" s="154"/>
      <c r="AB293" s="154"/>
      <c r="AC293" s="154"/>
      <c r="AD293" s="154"/>
      <c r="AE293" s="154"/>
      <c r="AR293" s="232" t="s">
        <v>242</v>
      </c>
      <c r="AT293" s="232" t="s">
        <v>138</v>
      </c>
      <c r="AU293" s="232" t="s">
        <v>81</v>
      </c>
      <c r="AY293" s="191" t="s">
        <v>135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91" t="s">
        <v>79</v>
      </c>
      <c r="BK293" s="233">
        <f>ROUND(I293*H293,2)</f>
        <v>0</v>
      </c>
      <c r="BL293" s="191" t="s">
        <v>242</v>
      </c>
      <c r="BM293" s="232" t="s">
        <v>346</v>
      </c>
    </row>
    <row r="294" spans="1:65" s="103" customFormat="1">
      <c r="B294" s="102"/>
      <c r="D294" s="104" t="s">
        <v>144</v>
      </c>
      <c r="E294" s="105" t="s">
        <v>1</v>
      </c>
      <c r="F294" s="106" t="s">
        <v>347</v>
      </c>
      <c r="H294" s="105" t="s">
        <v>1</v>
      </c>
      <c r="L294" s="102"/>
      <c r="M294" s="107"/>
      <c r="N294" s="108"/>
      <c r="O294" s="108"/>
      <c r="P294" s="108"/>
      <c r="Q294" s="108"/>
      <c r="R294" s="108"/>
      <c r="S294" s="108"/>
      <c r="T294" s="109"/>
      <c r="AT294" s="105" t="s">
        <v>144</v>
      </c>
      <c r="AU294" s="105" t="s">
        <v>81</v>
      </c>
      <c r="AV294" s="103" t="s">
        <v>79</v>
      </c>
      <c r="AW294" s="103" t="s">
        <v>29</v>
      </c>
      <c r="AX294" s="103" t="s">
        <v>71</v>
      </c>
      <c r="AY294" s="105" t="s">
        <v>135</v>
      </c>
    </row>
    <row r="295" spans="1:65" s="103" customFormat="1">
      <c r="B295" s="102"/>
      <c r="D295" s="104" t="s">
        <v>144</v>
      </c>
      <c r="E295" s="105" t="s">
        <v>1</v>
      </c>
      <c r="F295" s="106" t="s">
        <v>155</v>
      </c>
      <c r="H295" s="105" t="s">
        <v>1</v>
      </c>
      <c r="L295" s="102"/>
      <c r="M295" s="107"/>
      <c r="N295" s="108"/>
      <c r="O295" s="108"/>
      <c r="P295" s="108"/>
      <c r="Q295" s="108"/>
      <c r="R295" s="108"/>
      <c r="S295" s="108"/>
      <c r="T295" s="109"/>
      <c r="AT295" s="105" t="s">
        <v>144</v>
      </c>
      <c r="AU295" s="105" t="s">
        <v>81</v>
      </c>
      <c r="AV295" s="103" t="s">
        <v>79</v>
      </c>
      <c r="AW295" s="103" t="s">
        <v>29</v>
      </c>
      <c r="AX295" s="103" t="s">
        <v>71</v>
      </c>
      <c r="AY295" s="105" t="s">
        <v>135</v>
      </c>
    </row>
    <row r="296" spans="1:65" s="111" customFormat="1">
      <c r="B296" s="110"/>
      <c r="D296" s="104" t="s">
        <v>144</v>
      </c>
      <c r="E296" s="112" t="s">
        <v>1</v>
      </c>
      <c r="F296" s="113" t="s">
        <v>348</v>
      </c>
      <c r="H296" s="114">
        <v>2</v>
      </c>
      <c r="L296" s="110"/>
      <c r="M296" s="115"/>
      <c r="N296" s="116"/>
      <c r="O296" s="116"/>
      <c r="P296" s="116"/>
      <c r="Q296" s="116"/>
      <c r="R296" s="116"/>
      <c r="S296" s="116"/>
      <c r="T296" s="117"/>
      <c r="AT296" s="112" t="s">
        <v>144</v>
      </c>
      <c r="AU296" s="112" t="s">
        <v>81</v>
      </c>
      <c r="AV296" s="111" t="s">
        <v>81</v>
      </c>
      <c r="AW296" s="111" t="s">
        <v>29</v>
      </c>
      <c r="AX296" s="111" t="s">
        <v>71</v>
      </c>
      <c r="AY296" s="112" t="s">
        <v>135</v>
      </c>
    </row>
    <row r="297" spans="1:65" s="103" customFormat="1">
      <c r="B297" s="102"/>
      <c r="D297" s="104" t="s">
        <v>144</v>
      </c>
      <c r="E297" s="105" t="s">
        <v>1</v>
      </c>
      <c r="F297" s="106" t="s">
        <v>168</v>
      </c>
      <c r="H297" s="105" t="s">
        <v>1</v>
      </c>
      <c r="L297" s="102"/>
      <c r="M297" s="107"/>
      <c r="N297" s="108"/>
      <c r="O297" s="108"/>
      <c r="P297" s="108"/>
      <c r="Q297" s="108"/>
      <c r="R297" s="108"/>
      <c r="S297" s="108"/>
      <c r="T297" s="109"/>
      <c r="AT297" s="105" t="s">
        <v>144</v>
      </c>
      <c r="AU297" s="105" t="s">
        <v>81</v>
      </c>
      <c r="AV297" s="103" t="s">
        <v>79</v>
      </c>
      <c r="AW297" s="103" t="s">
        <v>29</v>
      </c>
      <c r="AX297" s="103" t="s">
        <v>71</v>
      </c>
      <c r="AY297" s="105" t="s">
        <v>135</v>
      </c>
    </row>
    <row r="298" spans="1:65" s="111" customFormat="1">
      <c r="B298" s="110"/>
      <c r="D298" s="104" t="s">
        <v>144</v>
      </c>
      <c r="E298" s="112" t="s">
        <v>1</v>
      </c>
      <c r="F298" s="113" t="s">
        <v>349</v>
      </c>
      <c r="H298" s="114">
        <v>4</v>
      </c>
      <c r="L298" s="110"/>
      <c r="M298" s="115"/>
      <c r="N298" s="116"/>
      <c r="O298" s="116"/>
      <c r="P298" s="116"/>
      <c r="Q298" s="116"/>
      <c r="R298" s="116"/>
      <c r="S298" s="116"/>
      <c r="T298" s="117"/>
      <c r="AT298" s="112" t="s">
        <v>144</v>
      </c>
      <c r="AU298" s="112" t="s">
        <v>81</v>
      </c>
      <c r="AV298" s="111" t="s">
        <v>81</v>
      </c>
      <c r="AW298" s="111" t="s">
        <v>29</v>
      </c>
      <c r="AX298" s="111" t="s">
        <v>71</v>
      </c>
      <c r="AY298" s="112" t="s">
        <v>135</v>
      </c>
    </row>
    <row r="299" spans="1:65" s="103" customFormat="1">
      <c r="B299" s="102"/>
      <c r="D299" s="104" t="s">
        <v>144</v>
      </c>
      <c r="E299" s="105" t="s">
        <v>1</v>
      </c>
      <c r="F299" s="106" t="s">
        <v>170</v>
      </c>
      <c r="H299" s="105" t="s">
        <v>1</v>
      </c>
      <c r="L299" s="102"/>
      <c r="M299" s="107"/>
      <c r="N299" s="108"/>
      <c r="O299" s="108"/>
      <c r="P299" s="108"/>
      <c r="Q299" s="108"/>
      <c r="R299" s="108"/>
      <c r="S299" s="108"/>
      <c r="T299" s="109"/>
      <c r="AT299" s="105" t="s">
        <v>144</v>
      </c>
      <c r="AU299" s="105" t="s">
        <v>81</v>
      </c>
      <c r="AV299" s="103" t="s">
        <v>79</v>
      </c>
      <c r="AW299" s="103" t="s">
        <v>29</v>
      </c>
      <c r="AX299" s="103" t="s">
        <v>71</v>
      </c>
      <c r="AY299" s="105" t="s">
        <v>135</v>
      </c>
    </row>
    <row r="300" spans="1:65" s="111" customFormat="1">
      <c r="B300" s="110"/>
      <c r="D300" s="104" t="s">
        <v>144</v>
      </c>
      <c r="E300" s="112" t="s">
        <v>1</v>
      </c>
      <c r="F300" s="113" t="s">
        <v>350</v>
      </c>
      <c r="H300" s="114">
        <v>3</v>
      </c>
      <c r="L300" s="110"/>
      <c r="M300" s="115"/>
      <c r="N300" s="116"/>
      <c r="O300" s="116"/>
      <c r="P300" s="116"/>
      <c r="Q300" s="116"/>
      <c r="R300" s="116"/>
      <c r="S300" s="116"/>
      <c r="T300" s="117"/>
      <c r="AT300" s="112" t="s">
        <v>144</v>
      </c>
      <c r="AU300" s="112" t="s">
        <v>81</v>
      </c>
      <c r="AV300" s="111" t="s">
        <v>81</v>
      </c>
      <c r="AW300" s="111" t="s">
        <v>29</v>
      </c>
      <c r="AX300" s="111" t="s">
        <v>71</v>
      </c>
      <c r="AY300" s="112" t="s">
        <v>135</v>
      </c>
    </row>
    <row r="301" spans="1:65" s="119" customFormat="1">
      <c r="B301" s="118"/>
      <c r="D301" s="104" t="s">
        <v>144</v>
      </c>
      <c r="E301" s="120" t="s">
        <v>1</v>
      </c>
      <c r="F301" s="121" t="s">
        <v>156</v>
      </c>
      <c r="H301" s="122">
        <v>9</v>
      </c>
      <c r="L301" s="118"/>
      <c r="M301" s="123"/>
      <c r="N301" s="124"/>
      <c r="O301" s="124"/>
      <c r="P301" s="124"/>
      <c r="Q301" s="124"/>
      <c r="R301" s="124"/>
      <c r="S301" s="124"/>
      <c r="T301" s="125"/>
      <c r="AT301" s="120" t="s">
        <v>144</v>
      </c>
      <c r="AU301" s="120" t="s">
        <v>81</v>
      </c>
      <c r="AV301" s="119" t="s">
        <v>142</v>
      </c>
      <c r="AW301" s="119" t="s">
        <v>29</v>
      </c>
      <c r="AX301" s="119" t="s">
        <v>79</v>
      </c>
      <c r="AY301" s="120" t="s">
        <v>135</v>
      </c>
    </row>
    <row r="302" spans="1:65" s="15" customFormat="1" ht="16.5" customHeight="1">
      <c r="A302" s="154"/>
      <c r="B302" s="8"/>
      <c r="C302" s="91" t="s">
        <v>351</v>
      </c>
      <c r="D302" s="91" t="s">
        <v>138</v>
      </c>
      <c r="E302" s="92" t="s">
        <v>352</v>
      </c>
      <c r="F302" s="93" t="s">
        <v>353</v>
      </c>
      <c r="G302" s="94" t="s">
        <v>179</v>
      </c>
      <c r="H302" s="95">
        <v>2</v>
      </c>
      <c r="I302" s="96"/>
      <c r="J302" s="97">
        <f>ROUND(I302*H302,2)</f>
        <v>0</v>
      </c>
      <c r="K302" s="98"/>
      <c r="L302" s="8"/>
      <c r="M302" s="231" t="s">
        <v>1</v>
      </c>
      <c r="N302" s="99" t="s">
        <v>36</v>
      </c>
      <c r="O302" s="28"/>
      <c r="P302" s="100">
        <f>O302*H302</f>
        <v>0</v>
      </c>
      <c r="Q302" s="100">
        <v>4.8000000000000001E-4</v>
      </c>
      <c r="R302" s="100">
        <f>Q302*H302</f>
        <v>9.6000000000000002E-4</v>
      </c>
      <c r="S302" s="100">
        <v>0</v>
      </c>
      <c r="T302" s="101">
        <f>S302*H302</f>
        <v>0</v>
      </c>
      <c r="U302" s="154"/>
      <c r="V302" s="154"/>
      <c r="W302" s="154"/>
      <c r="X302" s="154"/>
      <c r="Y302" s="154"/>
      <c r="Z302" s="154"/>
      <c r="AA302" s="154"/>
      <c r="AB302" s="154"/>
      <c r="AC302" s="154"/>
      <c r="AD302" s="154"/>
      <c r="AE302" s="154"/>
      <c r="AR302" s="232" t="s">
        <v>242</v>
      </c>
      <c r="AT302" s="232" t="s">
        <v>138</v>
      </c>
      <c r="AU302" s="232" t="s">
        <v>81</v>
      </c>
      <c r="AY302" s="191" t="s">
        <v>135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91" t="s">
        <v>79</v>
      </c>
      <c r="BK302" s="233">
        <f>ROUND(I302*H302,2)</f>
        <v>0</v>
      </c>
      <c r="BL302" s="191" t="s">
        <v>242</v>
      </c>
      <c r="BM302" s="232" t="s">
        <v>354</v>
      </c>
    </row>
    <row r="303" spans="1:65" s="103" customFormat="1">
      <c r="B303" s="102"/>
      <c r="D303" s="104" t="s">
        <v>144</v>
      </c>
      <c r="E303" s="105" t="s">
        <v>1</v>
      </c>
      <c r="F303" s="106" t="s">
        <v>355</v>
      </c>
      <c r="H303" s="105" t="s">
        <v>1</v>
      </c>
      <c r="L303" s="102"/>
      <c r="M303" s="107"/>
      <c r="N303" s="108"/>
      <c r="O303" s="108"/>
      <c r="P303" s="108"/>
      <c r="Q303" s="108"/>
      <c r="R303" s="108"/>
      <c r="S303" s="108"/>
      <c r="T303" s="109"/>
      <c r="AT303" s="105" t="s">
        <v>144</v>
      </c>
      <c r="AU303" s="105" t="s">
        <v>81</v>
      </c>
      <c r="AV303" s="103" t="s">
        <v>79</v>
      </c>
      <c r="AW303" s="103" t="s">
        <v>29</v>
      </c>
      <c r="AX303" s="103" t="s">
        <v>71</v>
      </c>
      <c r="AY303" s="105" t="s">
        <v>135</v>
      </c>
    </row>
    <row r="304" spans="1:65" s="103" customFormat="1">
      <c r="B304" s="102"/>
      <c r="D304" s="104" t="s">
        <v>144</v>
      </c>
      <c r="E304" s="105" t="s">
        <v>1</v>
      </c>
      <c r="F304" s="106" t="s">
        <v>168</v>
      </c>
      <c r="H304" s="105" t="s">
        <v>1</v>
      </c>
      <c r="L304" s="102"/>
      <c r="M304" s="107"/>
      <c r="N304" s="108"/>
      <c r="O304" s="108"/>
      <c r="P304" s="108"/>
      <c r="Q304" s="108"/>
      <c r="R304" s="108"/>
      <c r="S304" s="108"/>
      <c r="T304" s="109"/>
      <c r="AT304" s="105" t="s">
        <v>144</v>
      </c>
      <c r="AU304" s="105" t="s">
        <v>81</v>
      </c>
      <c r="AV304" s="103" t="s">
        <v>79</v>
      </c>
      <c r="AW304" s="103" t="s">
        <v>29</v>
      </c>
      <c r="AX304" s="103" t="s">
        <v>71</v>
      </c>
      <c r="AY304" s="105" t="s">
        <v>135</v>
      </c>
    </row>
    <row r="305" spans="1:65" s="111" customFormat="1">
      <c r="B305" s="110"/>
      <c r="D305" s="104" t="s">
        <v>144</v>
      </c>
      <c r="E305" s="112" t="s">
        <v>1</v>
      </c>
      <c r="F305" s="113" t="s">
        <v>81</v>
      </c>
      <c r="H305" s="114">
        <v>2</v>
      </c>
      <c r="L305" s="110"/>
      <c r="M305" s="115"/>
      <c r="N305" s="116"/>
      <c r="O305" s="116"/>
      <c r="P305" s="116"/>
      <c r="Q305" s="116"/>
      <c r="R305" s="116"/>
      <c r="S305" s="116"/>
      <c r="T305" s="117"/>
      <c r="AT305" s="112" t="s">
        <v>144</v>
      </c>
      <c r="AU305" s="112" t="s">
        <v>81</v>
      </c>
      <c r="AV305" s="111" t="s">
        <v>81</v>
      </c>
      <c r="AW305" s="111" t="s">
        <v>29</v>
      </c>
      <c r="AX305" s="111" t="s">
        <v>71</v>
      </c>
      <c r="AY305" s="112" t="s">
        <v>135</v>
      </c>
    </row>
    <row r="306" spans="1:65" s="119" customFormat="1">
      <c r="B306" s="118"/>
      <c r="D306" s="104" t="s">
        <v>144</v>
      </c>
      <c r="E306" s="120" t="s">
        <v>1</v>
      </c>
      <c r="F306" s="121" t="s">
        <v>156</v>
      </c>
      <c r="H306" s="122">
        <v>2</v>
      </c>
      <c r="L306" s="118"/>
      <c r="M306" s="123"/>
      <c r="N306" s="124"/>
      <c r="O306" s="124"/>
      <c r="P306" s="124"/>
      <c r="Q306" s="124"/>
      <c r="R306" s="124"/>
      <c r="S306" s="124"/>
      <c r="T306" s="125"/>
      <c r="AT306" s="120" t="s">
        <v>144</v>
      </c>
      <c r="AU306" s="120" t="s">
        <v>81</v>
      </c>
      <c r="AV306" s="119" t="s">
        <v>142</v>
      </c>
      <c r="AW306" s="119" t="s">
        <v>29</v>
      </c>
      <c r="AX306" s="119" t="s">
        <v>79</v>
      </c>
      <c r="AY306" s="120" t="s">
        <v>135</v>
      </c>
    </row>
    <row r="307" spans="1:65" s="15" customFormat="1" ht="16.5" customHeight="1">
      <c r="A307" s="154"/>
      <c r="B307" s="8"/>
      <c r="C307" s="91" t="s">
        <v>356</v>
      </c>
      <c r="D307" s="91" t="s">
        <v>138</v>
      </c>
      <c r="E307" s="92" t="s">
        <v>357</v>
      </c>
      <c r="F307" s="93" t="s">
        <v>358</v>
      </c>
      <c r="G307" s="94" t="s">
        <v>179</v>
      </c>
      <c r="H307" s="95">
        <v>16</v>
      </c>
      <c r="I307" s="96"/>
      <c r="J307" s="97">
        <f>ROUND(I307*H307,2)</f>
        <v>0</v>
      </c>
      <c r="K307" s="98"/>
      <c r="L307" s="8"/>
      <c r="M307" s="231" t="s">
        <v>1</v>
      </c>
      <c r="N307" s="99" t="s">
        <v>36</v>
      </c>
      <c r="O307" s="28"/>
      <c r="P307" s="100">
        <f>O307*H307</f>
        <v>0</v>
      </c>
      <c r="Q307" s="100">
        <v>2.2399999999999998E-3</v>
      </c>
      <c r="R307" s="100">
        <f>Q307*H307</f>
        <v>3.5839999999999997E-2</v>
      </c>
      <c r="S307" s="100">
        <v>0</v>
      </c>
      <c r="T307" s="101">
        <f>S307*H307</f>
        <v>0</v>
      </c>
      <c r="U307" s="154"/>
      <c r="V307" s="154"/>
      <c r="W307" s="154"/>
      <c r="X307" s="154"/>
      <c r="Y307" s="154"/>
      <c r="Z307" s="154"/>
      <c r="AA307" s="154"/>
      <c r="AB307" s="154"/>
      <c r="AC307" s="154"/>
      <c r="AD307" s="154"/>
      <c r="AE307" s="154"/>
      <c r="AR307" s="232" t="s">
        <v>242</v>
      </c>
      <c r="AT307" s="232" t="s">
        <v>138</v>
      </c>
      <c r="AU307" s="232" t="s">
        <v>81</v>
      </c>
      <c r="AY307" s="191" t="s">
        <v>135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91" t="s">
        <v>79</v>
      </c>
      <c r="BK307" s="233">
        <f>ROUND(I307*H307,2)</f>
        <v>0</v>
      </c>
      <c r="BL307" s="191" t="s">
        <v>242</v>
      </c>
      <c r="BM307" s="232" t="s">
        <v>359</v>
      </c>
    </row>
    <row r="308" spans="1:65" s="103" customFormat="1">
      <c r="B308" s="102"/>
      <c r="D308" s="104" t="s">
        <v>144</v>
      </c>
      <c r="E308" s="105" t="s">
        <v>1</v>
      </c>
      <c r="F308" s="106" t="s">
        <v>360</v>
      </c>
      <c r="H308" s="105" t="s">
        <v>1</v>
      </c>
      <c r="L308" s="102"/>
      <c r="M308" s="107"/>
      <c r="N308" s="108"/>
      <c r="O308" s="108"/>
      <c r="P308" s="108"/>
      <c r="Q308" s="108"/>
      <c r="R308" s="108"/>
      <c r="S308" s="108"/>
      <c r="T308" s="109"/>
      <c r="AT308" s="105" t="s">
        <v>144</v>
      </c>
      <c r="AU308" s="105" t="s">
        <v>81</v>
      </c>
      <c r="AV308" s="103" t="s">
        <v>79</v>
      </c>
      <c r="AW308" s="103" t="s">
        <v>29</v>
      </c>
      <c r="AX308" s="103" t="s">
        <v>71</v>
      </c>
      <c r="AY308" s="105" t="s">
        <v>135</v>
      </c>
    </row>
    <row r="309" spans="1:65" s="103" customFormat="1">
      <c r="B309" s="102"/>
      <c r="D309" s="104" t="s">
        <v>144</v>
      </c>
      <c r="E309" s="105" t="s">
        <v>1</v>
      </c>
      <c r="F309" s="106" t="s">
        <v>155</v>
      </c>
      <c r="H309" s="105" t="s">
        <v>1</v>
      </c>
      <c r="L309" s="102"/>
      <c r="M309" s="107"/>
      <c r="N309" s="108"/>
      <c r="O309" s="108"/>
      <c r="P309" s="108"/>
      <c r="Q309" s="108"/>
      <c r="R309" s="108"/>
      <c r="S309" s="108"/>
      <c r="T309" s="109"/>
      <c r="AT309" s="105" t="s">
        <v>144</v>
      </c>
      <c r="AU309" s="105" t="s">
        <v>81</v>
      </c>
      <c r="AV309" s="103" t="s">
        <v>79</v>
      </c>
      <c r="AW309" s="103" t="s">
        <v>29</v>
      </c>
      <c r="AX309" s="103" t="s">
        <v>71</v>
      </c>
      <c r="AY309" s="105" t="s">
        <v>135</v>
      </c>
    </row>
    <row r="310" spans="1:65" s="111" customFormat="1">
      <c r="B310" s="110"/>
      <c r="D310" s="104" t="s">
        <v>144</v>
      </c>
      <c r="E310" s="112" t="s">
        <v>1</v>
      </c>
      <c r="F310" s="113" t="s">
        <v>142</v>
      </c>
      <c r="H310" s="114">
        <v>4</v>
      </c>
      <c r="L310" s="110"/>
      <c r="M310" s="115"/>
      <c r="N310" s="116"/>
      <c r="O310" s="116"/>
      <c r="P310" s="116"/>
      <c r="Q310" s="116"/>
      <c r="R310" s="116"/>
      <c r="S310" s="116"/>
      <c r="T310" s="117"/>
      <c r="AT310" s="112" t="s">
        <v>144</v>
      </c>
      <c r="AU310" s="112" t="s">
        <v>81</v>
      </c>
      <c r="AV310" s="111" t="s">
        <v>81</v>
      </c>
      <c r="AW310" s="111" t="s">
        <v>29</v>
      </c>
      <c r="AX310" s="111" t="s">
        <v>71</v>
      </c>
      <c r="AY310" s="112" t="s">
        <v>135</v>
      </c>
    </row>
    <row r="311" spans="1:65" s="103" customFormat="1">
      <c r="B311" s="102"/>
      <c r="D311" s="104" t="s">
        <v>144</v>
      </c>
      <c r="E311" s="105" t="s">
        <v>1</v>
      </c>
      <c r="F311" s="106" t="s">
        <v>168</v>
      </c>
      <c r="H311" s="105" t="s">
        <v>1</v>
      </c>
      <c r="L311" s="102"/>
      <c r="M311" s="107"/>
      <c r="N311" s="108"/>
      <c r="O311" s="108"/>
      <c r="P311" s="108"/>
      <c r="Q311" s="108"/>
      <c r="R311" s="108"/>
      <c r="S311" s="108"/>
      <c r="T311" s="109"/>
      <c r="AT311" s="105" t="s">
        <v>144</v>
      </c>
      <c r="AU311" s="105" t="s">
        <v>81</v>
      </c>
      <c r="AV311" s="103" t="s">
        <v>79</v>
      </c>
      <c r="AW311" s="103" t="s">
        <v>29</v>
      </c>
      <c r="AX311" s="103" t="s">
        <v>71</v>
      </c>
      <c r="AY311" s="105" t="s">
        <v>135</v>
      </c>
    </row>
    <row r="312" spans="1:65" s="111" customFormat="1">
      <c r="B312" s="110"/>
      <c r="D312" s="104" t="s">
        <v>144</v>
      </c>
      <c r="E312" s="112" t="s">
        <v>1</v>
      </c>
      <c r="F312" s="113" t="s">
        <v>361</v>
      </c>
      <c r="H312" s="114">
        <v>5.5</v>
      </c>
      <c r="L312" s="110"/>
      <c r="M312" s="115"/>
      <c r="N312" s="116"/>
      <c r="O312" s="116"/>
      <c r="P312" s="116"/>
      <c r="Q312" s="116"/>
      <c r="R312" s="116"/>
      <c r="S312" s="116"/>
      <c r="T312" s="117"/>
      <c r="AT312" s="112" t="s">
        <v>144</v>
      </c>
      <c r="AU312" s="112" t="s">
        <v>81</v>
      </c>
      <c r="AV312" s="111" t="s">
        <v>81</v>
      </c>
      <c r="AW312" s="111" t="s">
        <v>29</v>
      </c>
      <c r="AX312" s="111" t="s">
        <v>71</v>
      </c>
      <c r="AY312" s="112" t="s">
        <v>135</v>
      </c>
    </row>
    <row r="313" spans="1:65" s="103" customFormat="1">
      <c r="B313" s="102"/>
      <c r="D313" s="104" t="s">
        <v>144</v>
      </c>
      <c r="E313" s="105" t="s">
        <v>1</v>
      </c>
      <c r="F313" s="106" t="s">
        <v>170</v>
      </c>
      <c r="H313" s="105" t="s">
        <v>1</v>
      </c>
      <c r="L313" s="102"/>
      <c r="M313" s="107"/>
      <c r="N313" s="108"/>
      <c r="O313" s="108"/>
      <c r="P313" s="108"/>
      <c r="Q313" s="108"/>
      <c r="R313" s="108"/>
      <c r="S313" s="108"/>
      <c r="T313" s="109"/>
      <c r="AT313" s="105" t="s">
        <v>144</v>
      </c>
      <c r="AU313" s="105" t="s">
        <v>81</v>
      </c>
      <c r="AV313" s="103" t="s">
        <v>79</v>
      </c>
      <c r="AW313" s="103" t="s">
        <v>29</v>
      </c>
      <c r="AX313" s="103" t="s">
        <v>71</v>
      </c>
      <c r="AY313" s="105" t="s">
        <v>135</v>
      </c>
    </row>
    <row r="314" spans="1:65" s="111" customFormat="1">
      <c r="B314" s="110"/>
      <c r="D314" s="104" t="s">
        <v>144</v>
      </c>
      <c r="E314" s="112" t="s">
        <v>1</v>
      </c>
      <c r="F314" s="113" t="s">
        <v>362</v>
      </c>
      <c r="H314" s="114">
        <v>6.5</v>
      </c>
      <c r="L314" s="110"/>
      <c r="M314" s="115"/>
      <c r="N314" s="116"/>
      <c r="O314" s="116"/>
      <c r="P314" s="116"/>
      <c r="Q314" s="116"/>
      <c r="R314" s="116"/>
      <c r="S314" s="116"/>
      <c r="T314" s="117"/>
      <c r="AT314" s="112" t="s">
        <v>144</v>
      </c>
      <c r="AU314" s="112" t="s">
        <v>81</v>
      </c>
      <c r="AV314" s="111" t="s">
        <v>81</v>
      </c>
      <c r="AW314" s="111" t="s">
        <v>29</v>
      </c>
      <c r="AX314" s="111" t="s">
        <v>71</v>
      </c>
      <c r="AY314" s="112" t="s">
        <v>135</v>
      </c>
    </row>
    <row r="315" spans="1:65" s="119" customFormat="1">
      <c r="B315" s="118"/>
      <c r="D315" s="104" t="s">
        <v>144</v>
      </c>
      <c r="E315" s="120" t="s">
        <v>1</v>
      </c>
      <c r="F315" s="121" t="s">
        <v>156</v>
      </c>
      <c r="H315" s="122">
        <v>16</v>
      </c>
      <c r="L315" s="118"/>
      <c r="M315" s="123"/>
      <c r="N315" s="124"/>
      <c r="O315" s="124"/>
      <c r="P315" s="124"/>
      <c r="Q315" s="124"/>
      <c r="R315" s="124"/>
      <c r="S315" s="124"/>
      <c r="T315" s="125"/>
      <c r="AT315" s="120" t="s">
        <v>144</v>
      </c>
      <c r="AU315" s="120" t="s">
        <v>81</v>
      </c>
      <c r="AV315" s="119" t="s">
        <v>142</v>
      </c>
      <c r="AW315" s="119" t="s">
        <v>29</v>
      </c>
      <c r="AX315" s="119" t="s">
        <v>79</v>
      </c>
      <c r="AY315" s="120" t="s">
        <v>135</v>
      </c>
    </row>
    <row r="316" spans="1:65" s="15" customFormat="1" ht="16.5" customHeight="1">
      <c r="A316" s="154"/>
      <c r="B316" s="8"/>
      <c r="C316" s="91" t="s">
        <v>363</v>
      </c>
      <c r="D316" s="91" t="s">
        <v>138</v>
      </c>
      <c r="E316" s="92" t="s">
        <v>364</v>
      </c>
      <c r="F316" s="93" t="s">
        <v>365</v>
      </c>
      <c r="G316" s="94" t="s">
        <v>149</v>
      </c>
      <c r="H316" s="95">
        <v>9</v>
      </c>
      <c r="I316" s="96"/>
      <c r="J316" s="97">
        <f>ROUND(I316*H316,2)</f>
        <v>0</v>
      </c>
      <c r="K316" s="98"/>
      <c r="L316" s="8"/>
      <c r="M316" s="231" t="s">
        <v>1</v>
      </c>
      <c r="N316" s="99" t="s">
        <v>36</v>
      </c>
      <c r="O316" s="28"/>
      <c r="P316" s="100">
        <f>O316*H316</f>
        <v>0</v>
      </c>
      <c r="Q316" s="100">
        <v>0</v>
      </c>
      <c r="R316" s="100">
        <f>Q316*H316</f>
        <v>0</v>
      </c>
      <c r="S316" s="100">
        <v>0</v>
      </c>
      <c r="T316" s="101">
        <f>S316*H316</f>
        <v>0</v>
      </c>
      <c r="U316" s="154"/>
      <c r="V316" s="154"/>
      <c r="W316" s="154"/>
      <c r="X316" s="154"/>
      <c r="Y316" s="154"/>
      <c r="Z316" s="154"/>
      <c r="AA316" s="154"/>
      <c r="AB316" s="154"/>
      <c r="AC316" s="154"/>
      <c r="AD316" s="154"/>
      <c r="AE316" s="154"/>
      <c r="AR316" s="232" t="s">
        <v>242</v>
      </c>
      <c r="AT316" s="232" t="s">
        <v>138</v>
      </c>
      <c r="AU316" s="232" t="s">
        <v>81</v>
      </c>
      <c r="AY316" s="191" t="s">
        <v>135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91" t="s">
        <v>79</v>
      </c>
      <c r="BK316" s="233">
        <f>ROUND(I316*H316,2)</f>
        <v>0</v>
      </c>
      <c r="BL316" s="191" t="s">
        <v>242</v>
      </c>
      <c r="BM316" s="232" t="s">
        <v>366</v>
      </c>
    </row>
    <row r="317" spans="1:65" s="15" customFormat="1" ht="16.5" customHeight="1">
      <c r="A317" s="154"/>
      <c r="B317" s="8"/>
      <c r="C317" s="91" t="s">
        <v>367</v>
      </c>
      <c r="D317" s="91" t="s">
        <v>138</v>
      </c>
      <c r="E317" s="92" t="s">
        <v>368</v>
      </c>
      <c r="F317" s="93" t="s">
        <v>369</v>
      </c>
      <c r="G317" s="94" t="s">
        <v>149</v>
      </c>
      <c r="H317" s="95">
        <v>1</v>
      </c>
      <c r="I317" s="96"/>
      <c r="J317" s="97">
        <f>ROUND(I317*H317,2)</f>
        <v>0</v>
      </c>
      <c r="K317" s="98"/>
      <c r="L317" s="8"/>
      <c r="M317" s="231" t="s">
        <v>1</v>
      </c>
      <c r="N317" s="99" t="s">
        <v>36</v>
      </c>
      <c r="O317" s="28"/>
      <c r="P317" s="100">
        <f>O317*H317</f>
        <v>0</v>
      </c>
      <c r="Q317" s="100">
        <v>0</v>
      </c>
      <c r="R317" s="100">
        <f>Q317*H317</f>
        <v>0</v>
      </c>
      <c r="S317" s="100">
        <v>0</v>
      </c>
      <c r="T317" s="101">
        <f>S317*H317</f>
        <v>0</v>
      </c>
      <c r="U317" s="154"/>
      <c r="V317" s="154"/>
      <c r="W317" s="154"/>
      <c r="X317" s="154"/>
      <c r="Y317" s="154"/>
      <c r="Z317" s="154"/>
      <c r="AA317" s="154"/>
      <c r="AB317" s="154"/>
      <c r="AC317" s="154"/>
      <c r="AD317" s="154"/>
      <c r="AE317" s="154"/>
      <c r="AR317" s="232" t="s">
        <v>242</v>
      </c>
      <c r="AT317" s="232" t="s">
        <v>138</v>
      </c>
      <c r="AU317" s="232" t="s">
        <v>81</v>
      </c>
      <c r="AY317" s="191" t="s">
        <v>135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91" t="s">
        <v>79</v>
      </c>
      <c r="BK317" s="233">
        <f>ROUND(I317*H317,2)</f>
        <v>0</v>
      </c>
      <c r="BL317" s="191" t="s">
        <v>242</v>
      </c>
      <c r="BM317" s="232" t="s">
        <v>370</v>
      </c>
    </row>
    <row r="318" spans="1:65" s="15" customFormat="1" ht="21.75" customHeight="1">
      <c r="A318" s="154"/>
      <c r="B318" s="8"/>
      <c r="C318" s="91" t="s">
        <v>371</v>
      </c>
      <c r="D318" s="91" t="s">
        <v>138</v>
      </c>
      <c r="E318" s="92" t="s">
        <v>372</v>
      </c>
      <c r="F318" s="93" t="s">
        <v>373</v>
      </c>
      <c r="G318" s="94" t="s">
        <v>149</v>
      </c>
      <c r="H318" s="95">
        <v>8</v>
      </c>
      <c r="I318" s="96"/>
      <c r="J318" s="97">
        <f>ROUND(I318*H318,2)</f>
        <v>0</v>
      </c>
      <c r="K318" s="98"/>
      <c r="L318" s="8"/>
      <c r="M318" s="231" t="s">
        <v>1</v>
      </c>
      <c r="N318" s="99" t="s">
        <v>36</v>
      </c>
      <c r="O318" s="28"/>
      <c r="P318" s="100">
        <f>O318*H318</f>
        <v>0</v>
      </c>
      <c r="Q318" s="100">
        <v>0</v>
      </c>
      <c r="R318" s="100">
        <f>Q318*H318</f>
        <v>0</v>
      </c>
      <c r="S318" s="100">
        <v>0</v>
      </c>
      <c r="T318" s="101">
        <f>S318*H318</f>
        <v>0</v>
      </c>
      <c r="U318" s="154"/>
      <c r="V318" s="154"/>
      <c r="W318" s="154"/>
      <c r="X318" s="154"/>
      <c r="Y318" s="154"/>
      <c r="Z318" s="154"/>
      <c r="AA318" s="154"/>
      <c r="AB318" s="154"/>
      <c r="AC318" s="154"/>
      <c r="AD318" s="154"/>
      <c r="AE318" s="154"/>
      <c r="AR318" s="232" t="s">
        <v>242</v>
      </c>
      <c r="AT318" s="232" t="s">
        <v>138</v>
      </c>
      <c r="AU318" s="232" t="s">
        <v>81</v>
      </c>
      <c r="AY318" s="191" t="s">
        <v>135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91" t="s">
        <v>79</v>
      </c>
      <c r="BK318" s="233">
        <f>ROUND(I318*H318,2)</f>
        <v>0</v>
      </c>
      <c r="BL318" s="191" t="s">
        <v>242</v>
      </c>
      <c r="BM318" s="232" t="s">
        <v>374</v>
      </c>
    </row>
    <row r="319" spans="1:65" s="111" customFormat="1">
      <c r="B319" s="110"/>
      <c r="D319" s="104" t="s">
        <v>144</v>
      </c>
      <c r="E319" s="112" t="s">
        <v>1</v>
      </c>
      <c r="F319" s="113" t="s">
        <v>193</v>
      </c>
      <c r="H319" s="114">
        <v>8</v>
      </c>
      <c r="L319" s="110"/>
      <c r="M319" s="115"/>
      <c r="N319" s="116"/>
      <c r="O319" s="116"/>
      <c r="P319" s="116"/>
      <c r="Q319" s="116"/>
      <c r="R319" s="116"/>
      <c r="S319" s="116"/>
      <c r="T319" s="117"/>
      <c r="AT319" s="112" t="s">
        <v>144</v>
      </c>
      <c r="AU319" s="112" t="s">
        <v>81</v>
      </c>
      <c r="AV319" s="111" t="s">
        <v>81</v>
      </c>
      <c r="AW319" s="111" t="s">
        <v>29</v>
      </c>
      <c r="AX319" s="111" t="s">
        <v>79</v>
      </c>
      <c r="AY319" s="112" t="s">
        <v>135</v>
      </c>
    </row>
    <row r="320" spans="1:65" s="15" customFormat="1" ht="21.75" customHeight="1">
      <c r="A320" s="154"/>
      <c r="B320" s="8"/>
      <c r="C320" s="91" t="s">
        <v>375</v>
      </c>
      <c r="D320" s="91" t="s">
        <v>138</v>
      </c>
      <c r="E320" s="92" t="s">
        <v>376</v>
      </c>
      <c r="F320" s="93" t="s">
        <v>377</v>
      </c>
      <c r="G320" s="94" t="s">
        <v>179</v>
      </c>
      <c r="H320" s="95">
        <v>27</v>
      </c>
      <c r="I320" s="96"/>
      <c r="J320" s="97">
        <f>ROUND(I320*H320,2)</f>
        <v>0</v>
      </c>
      <c r="K320" s="98"/>
      <c r="L320" s="8"/>
      <c r="M320" s="231" t="s">
        <v>1</v>
      </c>
      <c r="N320" s="99" t="s">
        <v>36</v>
      </c>
      <c r="O320" s="28"/>
      <c r="P320" s="100">
        <f>O320*H320</f>
        <v>0</v>
      </c>
      <c r="Q320" s="100">
        <v>0</v>
      </c>
      <c r="R320" s="100">
        <f>Q320*H320</f>
        <v>0</v>
      </c>
      <c r="S320" s="100">
        <v>0</v>
      </c>
      <c r="T320" s="101">
        <f>S320*H320</f>
        <v>0</v>
      </c>
      <c r="U320" s="154"/>
      <c r="V320" s="154"/>
      <c r="W320" s="154"/>
      <c r="X320" s="154"/>
      <c r="Y320" s="154"/>
      <c r="Z320" s="154"/>
      <c r="AA320" s="154"/>
      <c r="AB320" s="154"/>
      <c r="AC320" s="154"/>
      <c r="AD320" s="154"/>
      <c r="AE320" s="154"/>
      <c r="AR320" s="232" t="s">
        <v>242</v>
      </c>
      <c r="AT320" s="232" t="s">
        <v>138</v>
      </c>
      <c r="AU320" s="232" t="s">
        <v>81</v>
      </c>
      <c r="AY320" s="191" t="s">
        <v>135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91" t="s">
        <v>79</v>
      </c>
      <c r="BK320" s="233">
        <f>ROUND(I320*H320,2)</f>
        <v>0</v>
      </c>
      <c r="BL320" s="191" t="s">
        <v>242</v>
      </c>
      <c r="BM320" s="232" t="s">
        <v>378</v>
      </c>
    </row>
    <row r="321" spans="1:65" s="111" customFormat="1">
      <c r="B321" s="110"/>
      <c r="D321" s="104" t="s">
        <v>144</v>
      </c>
      <c r="E321" s="112" t="s">
        <v>1</v>
      </c>
      <c r="F321" s="113" t="s">
        <v>379</v>
      </c>
      <c r="H321" s="114">
        <v>27</v>
      </c>
      <c r="L321" s="110"/>
      <c r="M321" s="115"/>
      <c r="N321" s="116"/>
      <c r="O321" s="116"/>
      <c r="P321" s="116"/>
      <c r="Q321" s="116"/>
      <c r="R321" s="116"/>
      <c r="S321" s="116"/>
      <c r="T321" s="117"/>
      <c r="AT321" s="112" t="s">
        <v>144</v>
      </c>
      <c r="AU321" s="112" t="s">
        <v>81</v>
      </c>
      <c r="AV321" s="111" t="s">
        <v>81</v>
      </c>
      <c r="AW321" s="111" t="s">
        <v>29</v>
      </c>
      <c r="AX321" s="111" t="s">
        <v>79</v>
      </c>
      <c r="AY321" s="112" t="s">
        <v>135</v>
      </c>
    </row>
    <row r="322" spans="1:65" s="15" customFormat="1" ht="24.2" customHeight="1">
      <c r="A322" s="154"/>
      <c r="B322" s="8"/>
      <c r="C322" s="91" t="s">
        <v>380</v>
      </c>
      <c r="D322" s="91" t="s">
        <v>138</v>
      </c>
      <c r="E322" s="92" t="s">
        <v>381</v>
      </c>
      <c r="F322" s="93" t="s">
        <v>382</v>
      </c>
      <c r="G322" s="94" t="s">
        <v>149</v>
      </c>
      <c r="H322" s="95">
        <v>3</v>
      </c>
      <c r="I322" s="96"/>
      <c r="J322" s="97">
        <f>ROUND(I322*H322,2)</f>
        <v>0</v>
      </c>
      <c r="K322" s="98"/>
      <c r="L322" s="8"/>
      <c r="M322" s="231" t="s">
        <v>1</v>
      </c>
      <c r="N322" s="99" t="s">
        <v>36</v>
      </c>
      <c r="O322" s="28"/>
      <c r="P322" s="100">
        <f>O322*H322</f>
        <v>0</v>
      </c>
      <c r="Q322" s="100">
        <v>0</v>
      </c>
      <c r="R322" s="100">
        <f>Q322*H322</f>
        <v>0</v>
      </c>
      <c r="S322" s="100">
        <v>0</v>
      </c>
      <c r="T322" s="101">
        <f>S322*H322</f>
        <v>0</v>
      </c>
      <c r="U322" s="154"/>
      <c r="V322" s="154"/>
      <c r="W322" s="154"/>
      <c r="X322" s="154"/>
      <c r="Y322" s="154"/>
      <c r="Z322" s="154"/>
      <c r="AA322" s="154"/>
      <c r="AB322" s="154"/>
      <c r="AC322" s="154"/>
      <c r="AD322" s="154"/>
      <c r="AE322" s="154"/>
      <c r="AR322" s="232" t="s">
        <v>242</v>
      </c>
      <c r="AT322" s="232" t="s">
        <v>138</v>
      </c>
      <c r="AU322" s="232" t="s">
        <v>81</v>
      </c>
      <c r="AY322" s="191" t="s">
        <v>135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91" t="s">
        <v>79</v>
      </c>
      <c r="BK322" s="233">
        <f>ROUND(I322*H322,2)</f>
        <v>0</v>
      </c>
      <c r="BL322" s="191" t="s">
        <v>242</v>
      </c>
      <c r="BM322" s="232" t="s">
        <v>383</v>
      </c>
    </row>
    <row r="323" spans="1:65" s="15" customFormat="1" ht="24.2" customHeight="1">
      <c r="A323" s="154"/>
      <c r="B323" s="8"/>
      <c r="C323" s="91" t="s">
        <v>384</v>
      </c>
      <c r="D323" s="91" t="s">
        <v>138</v>
      </c>
      <c r="E323" s="92" t="s">
        <v>385</v>
      </c>
      <c r="F323" s="93" t="s">
        <v>386</v>
      </c>
      <c r="G323" s="94" t="s">
        <v>277</v>
      </c>
      <c r="H323" s="95">
        <v>4.7E-2</v>
      </c>
      <c r="I323" s="96"/>
      <c r="J323" s="97">
        <f>ROUND(I323*H323,2)</f>
        <v>0</v>
      </c>
      <c r="K323" s="98"/>
      <c r="L323" s="8"/>
      <c r="M323" s="231" t="s">
        <v>1</v>
      </c>
      <c r="N323" s="99" t="s">
        <v>36</v>
      </c>
      <c r="O323" s="28"/>
      <c r="P323" s="100">
        <f>O323*H323</f>
        <v>0</v>
      </c>
      <c r="Q323" s="100">
        <v>0</v>
      </c>
      <c r="R323" s="100">
        <f>Q323*H323</f>
        <v>0</v>
      </c>
      <c r="S323" s="100">
        <v>0</v>
      </c>
      <c r="T323" s="101">
        <f>S323*H323</f>
        <v>0</v>
      </c>
      <c r="U323" s="154"/>
      <c r="V323" s="154"/>
      <c r="W323" s="154"/>
      <c r="X323" s="154"/>
      <c r="Y323" s="154"/>
      <c r="Z323" s="154"/>
      <c r="AA323" s="154"/>
      <c r="AB323" s="154"/>
      <c r="AC323" s="154"/>
      <c r="AD323" s="154"/>
      <c r="AE323" s="154"/>
      <c r="AR323" s="232" t="s">
        <v>242</v>
      </c>
      <c r="AT323" s="232" t="s">
        <v>138</v>
      </c>
      <c r="AU323" s="232" t="s">
        <v>81</v>
      </c>
      <c r="AY323" s="191" t="s">
        <v>135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91" t="s">
        <v>79</v>
      </c>
      <c r="BK323" s="233">
        <f>ROUND(I323*H323,2)</f>
        <v>0</v>
      </c>
      <c r="BL323" s="191" t="s">
        <v>242</v>
      </c>
      <c r="BM323" s="232" t="s">
        <v>387</v>
      </c>
    </row>
    <row r="324" spans="1:65" s="15" customFormat="1" ht="24.2" customHeight="1">
      <c r="A324" s="154"/>
      <c r="B324" s="8"/>
      <c r="C324" s="91" t="s">
        <v>388</v>
      </c>
      <c r="D324" s="91" t="s">
        <v>138</v>
      </c>
      <c r="E324" s="92" t="s">
        <v>389</v>
      </c>
      <c r="F324" s="93" t="s">
        <v>390</v>
      </c>
      <c r="G324" s="94" t="s">
        <v>277</v>
      </c>
      <c r="H324" s="95">
        <v>4.7E-2</v>
      </c>
      <c r="I324" s="96"/>
      <c r="J324" s="97">
        <f>ROUND(I324*H324,2)</f>
        <v>0</v>
      </c>
      <c r="K324" s="98"/>
      <c r="L324" s="8"/>
      <c r="M324" s="231" t="s">
        <v>1</v>
      </c>
      <c r="N324" s="99" t="s">
        <v>36</v>
      </c>
      <c r="O324" s="28"/>
      <c r="P324" s="100">
        <f>O324*H324</f>
        <v>0</v>
      </c>
      <c r="Q324" s="100">
        <v>0</v>
      </c>
      <c r="R324" s="100">
        <f>Q324*H324</f>
        <v>0</v>
      </c>
      <c r="S324" s="100">
        <v>0</v>
      </c>
      <c r="T324" s="101">
        <f>S324*H324</f>
        <v>0</v>
      </c>
      <c r="U324" s="154"/>
      <c r="V324" s="154"/>
      <c r="W324" s="154"/>
      <c r="X324" s="154"/>
      <c r="Y324" s="154"/>
      <c r="Z324" s="154"/>
      <c r="AA324" s="154"/>
      <c r="AB324" s="154"/>
      <c r="AC324" s="154"/>
      <c r="AD324" s="154"/>
      <c r="AE324" s="154"/>
      <c r="AR324" s="232" t="s">
        <v>242</v>
      </c>
      <c r="AT324" s="232" t="s">
        <v>138</v>
      </c>
      <c r="AU324" s="232" t="s">
        <v>81</v>
      </c>
      <c r="AY324" s="191" t="s">
        <v>135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91" t="s">
        <v>79</v>
      </c>
      <c r="BK324" s="233">
        <f>ROUND(I324*H324,2)</f>
        <v>0</v>
      </c>
      <c r="BL324" s="191" t="s">
        <v>242</v>
      </c>
      <c r="BM324" s="232" t="s">
        <v>391</v>
      </c>
    </row>
    <row r="325" spans="1:65" s="81" customFormat="1" ht="22.9" customHeight="1">
      <c r="B325" s="80"/>
      <c r="D325" s="82" t="s">
        <v>70</v>
      </c>
      <c r="E325" s="89" t="s">
        <v>392</v>
      </c>
      <c r="F325" s="89" t="s">
        <v>393</v>
      </c>
      <c r="J325" s="90">
        <f>BK325</f>
        <v>0</v>
      </c>
      <c r="L325" s="80"/>
      <c r="M325" s="85"/>
      <c r="N325" s="86"/>
      <c r="O325" s="86"/>
      <c r="P325" s="87">
        <f>SUM(P326:P364)</f>
        <v>0</v>
      </c>
      <c r="Q325" s="86"/>
      <c r="R325" s="87">
        <f>SUM(R326:R364)</f>
        <v>9.5059999999999992E-2</v>
      </c>
      <c r="S325" s="86"/>
      <c r="T325" s="88">
        <f>SUM(T326:T364)</f>
        <v>0</v>
      </c>
      <c r="AR325" s="82" t="s">
        <v>81</v>
      </c>
      <c r="AT325" s="229" t="s">
        <v>70</v>
      </c>
      <c r="AU325" s="229" t="s">
        <v>79</v>
      </c>
      <c r="AY325" s="82" t="s">
        <v>135</v>
      </c>
      <c r="BK325" s="230">
        <f>SUM(BK326:BK364)</f>
        <v>0</v>
      </c>
    </row>
    <row r="326" spans="1:65" s="15" customFormat="1" ht="16.5" customHeight="1">
      <c r="A326" s="154"/>
      <c r="B326" s="8"/>
      <c r="C326" s="91" t="s">
        <v>394</v>
      </c>
      <c r="D326" s="91" t="s">
        <v>138</v>
      </c>
      <c r="E326" s="92" t="s">
        <v>395</v>
      </c>
      <c r="F326" s="93" t="s">
        <v>332</v>
      </c>
      <c r="G326" s="94" t="s">
        <v>333</v>
      </c>
      <c r="H326" s="95">
        <v>1</v>
      </c>
      <c r="I326" s="96"/>
      <c r="J326" s="97">
        <f>ROUND(I326*H326,2)</f>
        <v>0</v>
      </c>
      <c r="K326" s="98"/>
      <c r="L326" s="8"/>
      <c r="M326" s="231" t="s">
        <v>1</v>
      </c>
      <c r="N326" s="99" t="s">
        <v>36</v>
      </c>
      <c r="O326" s="28"/>
      <c r="P326" s="100">
        <f>O326*H326</f>
        <v>0</v>
      </c>
      <c r="Q326" s="100">
        <v>0</v>
      </c>
      <c r="R326" s="100">
        <f>Q326*H326</f>
        <v>0</v>
      </c>
      <c r="S326" s="100">
        <v>0</v>
      </c>
      <c r="T326" s="101">
        <f>S326*H326</f>
        <v>0</v>
      </c>
      <c r="U326" s="154"/>
      <c r="V326" s="154"/>
      <c r="W326" s="154"/>
      <c r="X326" s="154"/>
      <c r="Y326" s="154"/>
      <c r="Z326" s="154"/>
      <c r="AA326" s="154"/>
      <c r="AB326" s="154"/>
      <c r="AC326" s="154"/>
      <c r="AD326" s="154"/>
      <c r="AE326" s="154"/>
      <c r="AR326" s="232" t="s">
        <v>242</v>
      </c>
      <c r="AT326" s="232" t="s">
        <v>138</v>
      </c>
      <c r="AU326" s="232" t="s">
        <v>81</v>
      </c>
      <c r="AY326" s="191" t="s">
        <v>135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91" t="s">
        <v>79</v>
      </c>
      <c r="BK326" s="233">
        <f>ROUND(I326*H326,2)</f>
        <v>0</v>
      </c>
      <c r="BL326" s="191" t="s">
        <v>242</v>
      </c>
      <c r="BM326" s="232" t="s">
        <v>396</v>
      </c>
    </row>
    <row r="327" spans="1:65" s="15" customFormat="1" ht="21.75" customHeight="1">
      <c r="A327" s="154"/>
      <c r="B327" s="8"/>
      <c r="C327" s="91" t="s">
        <v>397</v>
      </c>
      <c r="D327" s="91" t="s">
        <v>138</v>
      </c>
      <c r="E327" s="92" t="s">
        <v>398</v>
      </c>
      <c r="F327" s="93" t="s">
        <v>399</v>
      </c>
      <c r="G327" s="94" t="s">
        <v>149</v>
      </c>
      <c r="H327" s="95">
        <v>3</v>
      </c>
      <c r="I327" s="96"/>
      <c r="J327" s="97">
        <f>ROUND(I327*H327,2)</f>
        <v>0</v>
      </c>
      <c r="K327" s="98"/>
      <c r="L327" s="8"/>
      <c r="M327" s="231" t="s">
        <v>1</v>
      </c>
      <c r="N327" s="99" t="s">
        <v>36</v>
      </c>
      <c r="O327" s="28"/>
      <c r="P327" s="100">
        <f>O327*H327</f>
        <v>0</v>
      </c>
      <c r="Q327" s="100">
        <v>0</v>
      </c>
      <c r="R327" s="100">
        <f>Q327*H327</f>
        <v>0</v>
      </c>
      <c r="S327" s="100">
        <v>0</v>
      </c>
      <c r="T327" s="101">
        <f>S327*H327</f>
        <v>0</v>
      </c>
      <c r="U327" s="154"/>
      <c r="V327" s="154"/>
      <c r="W327" s="154"/>
      <c r="X327" s="154"/>
      <c r="Y327" s="154"/>
      <c r="Z327" s="154"/>
      <c r="AA327" s="154"/>
      <c r="AB327" s="154"/>
      <c r="AC327" s="154"/>
      <c r="AD327" s="154"/>
      <c r="AE327" s="154"/>
      <c r="AR327" s="232" t="s">
        <v>242</v>
      </c>
      <c r="AT327" s="232" t="s">
        <v>138</v>
      </c>
      <c r="AU327" s="232" t="s">
        <v>81</v>
      </c>
      <c r="AY327" s="191" t="s">
        <v>135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91" t="s">
        <v>79</v>
      </c>
      <c r="BK327" s="233">
        <f>ROUND(I327*H327,2)</f>
        <v>0</v>
      </c>
      <c r="BL327" s="191" t="s">
        <v>242</v>
      </c>
      <c r="BM327" s="232" t="s">
        <v>400</v>
      </c>
    </row>
    <row r="328" spans="1:65" s="15" customFormat="1" ht="24.2" customHeight="1">
      <c r="A328" s="154"/>
      <c r="B328" s="8"/>
      <c r="C328" s="91" t="s">
        <v>401</v>
      </c>
      <c r="D328" s="91" t="s">
        <v>138</v>
      </c>
      <c r="E328" s="92" t="s">
        <v>402</v>
      </c>
      <c r="F328" s="93" t="s">
        <v>403</v>
      </c>
      <c r="G328" s="94" t="s">
        <v>179</v>
      </c>
      <c r="H328" s="95">
        <v>28</v>
      </c>
      <c r="I328" s="96"/>
      <c r="J328" s="97">
        <f>ROUND(I328*H328,2)</f>
        <v>0</v>
      </c>
      <c r="K328" s="98"/>
      <c r="L328" s="8"/>
      <c r="M328" s="231" t="s">
        <v>1</v>
      </c>
      <c r="N328" s="99" t="s">
        <v>36</v>
      </c>
      <c r="O328" s="28"/>
      <c r="P328" s="100">
        <f>O328*H328</f>
        <v>0</v>
      </c>
      <c r="Q328" s="100">
        <v>1.16E-3</v>
      </c>
      <c r="R328" s="100">
        <f>Q328*H328</f>
        <v>3.2480000000000002E-2</v>
      </c>
      <c r="S328" s="100">
        <v>0</v>
      </c>
      <c r="T328" s="101">
        <f>S328*H328</f>
        <v>0</v>
      </c>
      <c r="U328" s="154"/>
      <c r="V328" s="154"/>
      <c r="W328" s="154"/>
      <c r="X328" s="154"/>
      <c r="Y328" s="154"/>
      <c r="Z328" s="154"/>
      <c r="AA328" s="154"/>
      <c r="AB328" s="154"/>
      <c r="AC328" s="154"/>
      <c r="AD328" s="154"/>
      <c r="AE328" s="154"/>
      <c r="AR328" s="232" t="s">
        <v>242</v>
      </c>
      <c r="AT328" s="232" t="s">
        <v>138</v>
      </c>
      <c r="AU328" s="232" t="s">
        <v>81</v>
      </c>
      <c r="AY328" s="191" t="s">
        <v>135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91" t="s">
        <v>79</v>
      </c>
      <c r="BK328" s="233">
        <f>ROUND(I328*H328,2)</f>
        <v>0</v>
      </c>
      <c r="BL328" s="191" t="s">
        <v>242</v>
      </c>
      <c r="BM328" s="232" t="s">
        <v>404</v>
      </c>
    </row>
    <row r="329" spans="1:65" s="111" customFormat="1">
      <c r="B329" s="110"/>
      <c r="D329" s="104" t="s">
        <v>144</v>
      </c>
      <c r="E329" s="112" t="s">
        <v>1</v>
      </c>
      <c r="F329" s="113" t="s">
        <v>314</v>
      </c>
      <c r="H329" s="114">
        <v>28</v>
      </c>
      <c r="L329" s="110"/>
      <c r="M329" s="115"/>
      <c r="N329" s="116"/>
      <c r="O329" s="116"/>
      <c r="P329" s="116"/>
      <c r="Q329" s="116"/>
      <c r="R329" s="116"/>
      <c r="S329" s="116"/>
      <c r="T329" s="117"/>
      <c r="AT329" s="112" t="s">
        <v>144</v>
      </c>
      <c r="AU329" s="112" t="s">
        <v>81</v>
      </c>
      <c r="AV329" s="111" t="s">
        <v>81</v>
      </c>
      <c r="AW329" s="111" t="s">
        <v>29</v>
      </c>
      <c r="AX329" s="111" t="s">
        <v>79</v>
      </c>
      <c r="AY329" s="112" t="s">
        <v>135</v>
      </c>
    </row>
    <row r="330" spans="1:65" s="15" customFormat="1" ht="24.2" customHeight="1">
      <c r="A330" s="154"/>
      <c r="B330" s="8"/>
      <c r="C330" s="91" t="s">
        <v>405</v>
      </c>
      <c r="D330" s="91" t="s">
        <v>138</v>
      </c>
      <c r="E330" s="92" t="s">
        <v>406</v>
      </c>
      <c r="F330" s="93" t="s">
        <v>407</v>
      </c>
      <c r="G330" s="94" t="s">
        <v>408</v>
      </c>
      <c r="H330" s="95">
        <v>1</v>
      </c>
      <c r="I330" s="96"/>
      <c r="J330" s="97">
        <f>ROUND(I330*H330,2)</f>
        <v>0</v>
      </c>
      <c r="K330" s="98"/>
      <c r="L330" s="8"/>
      <c r="M330" s="231" t="s">
        <v>1</v>
      </c>
      <c r="N330" s="99" t="s">
        <v>36</v>
      </c>
      <c r="O330" s="28"/>
      <c r="P330" s="100">
        <f>O330*H330</f>
        <v>0</v>
      </c>
      <c r="Q330" s="100">
        <v>0</v>
      </c>
      <c r="R330" s="100">
        <f>Q330*H330</f>
        <v>0</v>
      </c>
      <c r="S330" s="100">
        <v>0</v>
      </c>
      <c r="T330" s="101">
        <f>S330*H330</f>
        <v>0</v>
      </c>
      <c r="U330" s="154"/>
      <c r="V330" s="154"/>
      <c r="W330" s="154"/>
      <c r="X330" s="154"/>
      <c r="Y330" s="154"/>
      <c r="Z330" s="154"/>
      <c r="AA330" s="154"/>
      <c r="AB330" s="154"/>
      <c r="AC330" s="154"/>
      <c r="AD330" s="154"/>
      <c r="AE330" s="154"/>
      <c r="AR330" s="232" t="s">
        <v>242</v>
      </c>
      <c r="AT330" s="232" t="s">
        <v>138</v>
      </c>
      <c r="AU330" s="232" t="s">
        <v>81</v>
      </c>
      <c r="AY330" s="191" t="s">
        <v>135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91" t="s">
        <v>79</v>
      </c>
      <c r="BK330" s="233">
        <f>ROUND(I330*H330,2)</f>
        <v>0</v>
      </c>
      <c r="BL330" s="191" t="s">
        <v>242</v>
      </c>
      <c r="BM330" s="232" t="s">
        <v>409</v>
      </c>
    </row>
    <row r="331" spans="1:65" s="15" customFormat="1" ht="37.9" customHeight="1">
      <c r="A331" s="154"/>
      <c r="B331" s="8"/>
      <c r="C331" s="91" t="s">
        <v>410</v>
      </c>
      <c r="D331" s="91" t="s">
        <v>138</v>
      </c>
      <c r="E331" s="92" t="s">
        <v>411</v>
      </c>
      <c r="F331" s="93" t="s">
        <v>412</v>
      </c>
      <c r="G331" s="94" t="s">
        <v>179</v>
      </c>
      <c r="H331" s="95">
        <v>28</v>
      </c>
      <c r="I331" s="96"/>
      <c r="J331" s="97">
        <f>ROUND(I331*H331,2)</f>
        <v>0</v>
      </c>
      <c r="K331" s="98"/>
      <c r="L331" s="8"/>
      <c r="M331" s="231" t="s">
        <v>1</v>
      </c>
      <c r="N331" s="99" t="s">
        <v>36</v>
      </c>
      <c r="O331" s="28"/>
      <c r="P331" s="100">
        <f>O331*H331</f>
        <v>0</v>
      </c>
      <c r="Q331" s="100">
        <v>6.9999999999999994E-5</v>
      </c>
      <c r="R331" s="100">
        <f>Q331*H331</f>
        <v>1.9599999999999999E-3</v>
      </c>
      <c r="S331" s="100">
        <v>0</v>
      </c>
      <c r="T331" s="101">
        <f>S331*H331</f>
        <v>0</v>
      </c>
      <c r="U331" s="154"/>
      <c r="V331" s="154"/>
      <c r="W331" s="154"/>
      <c r="X331" s="154"/>
      <c r="Y331" s="154"/>
      <c r="Z331" s="154"/>
      <c r="AA331" s="154"/>
      <c r="AB331" s="154"/>
      <c r="AC331" s="154"/>
      <c r="AD331" s="154"/>
      <c r="AE331" s="154"/>
      <c r="AR331" s="232" t="s">
        <v>242</v>
      </c>
      <c r="AT331" s="232" t="s">
        <v>138</v>
      </c>
      <c r="AU331" s="232" t="s">
        <v>81</v>
      </c>
      <c r="AY331" s="191" t="s">
        <v>135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91" t="s">
        <v>79</v>
      </c>
      <c r="BK331" s="233">
        <f>ROUND(I331*H331,2)</f>
        <v>0</v>
      </c>
      <c r="BL331" s="191" t="s">
        <v>242</v>
      </c>
      <c r="BM331" s="232" t="s">
        <v>413</v>
      </c>
    </row>
    <row r="332" spans="1:65" s="15" customFormat="1" ht="21.75" customHeight="1">
      <c r="A332" s="154"/>
      <c r="B332" s="8"/>
      <c r="C332" s="91" t="s">
        <v>414</v>
      </c>
      <c r="D332" s="91" t="s">
        <v>138</v>
      </c>
      <c r="E332" s="92" t="s">
        <v>415</v>
      </c>
      <c r="F332" s="93" t="s">
        <v>416</v>
      </c>
      <c r="G332" s="94" t="s">
        <v>149</v>
      </c>
      <c r="H332" s="95">
        <v>10</v>
      </c>
      <c r="I332" s="96"/>
      <c r="J332" s="97">
        <f>ROUND(I332*H332,2)</f>
        <v>0</v>
      </c>
      <c r="K332" s="98"/>
      <c r="L332" s="8"/>
      <c r="M332" s="231" t="s">
        <v>1</v>
      </c>
      <c r="N332" s="99" t="s">
        <v>36</v>
      </c>
      <c r="O332" s="28"/>
      <c r="P332" s="100">
        <f>O332*H332</f>
        <v>0</v>
      </c>
      <c r="Q332" s="100">
        <v>0</v>
      </c>
      <c r="R332" s="100">
        <f>Q332*H332</f>
        <v>0</v>
      </c>
      <c r="S332" s="100">
        <v>0</v>
      </c>
      <c r="T332" s="101">
        <f>S332*H332</f>
        <v>0</v>
      </c>
      <c r="U332" s="154"/>
      <c r="V332" s="154"/>
      <c r="W332" s="154"/>
      <c r="X332" s="154"/>
      <c r="Y332" s="154"/>
      <c r="Z332" s="154"/>
      <c r="AA332" s="154"/>
      <c r="AB332" s="154"/>
      <c r="AC332" s="154"/>
      <c r="AD332" s="154"/>
      <c r="AE332" s="154"/>
      <c r="AR332" s="232" t="s">
        <v>242</v>
      </c>
      <c r="AT332" s="232" t="s">
        <v>138</v>
      </c>
      <c r="AU332" s="232" t="s">
        <v>81</v>
      </c>
      <c r="AY332" s="191" t="s">
        <v>135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91" t="s">
        <v>79</v>
      </c>
      <c r="BK332" s="233">
        <f>ROUND(I332*H332,2)</f>
        <v>0</v>
      </c>
      <c r="BL332" s="191" t="s">
        <v>242</v>
      </c>
      <c r="BM332" s="232" t="s">
        <v>417</v>
      </c>
    </row>
    <row r="333" spans="1:65" s="103" customFormat="1">
      <c r="B333" s="102"/>
      <c r="D333" s="104" t="s">
        <v>144</v>
      </c>
      <c r="E333" s="105" t="s">
        <v>1</v>
      </c>
      <c r="F333" s="106" t="s">
        <v>163</v>
      </c>
      <c r="H333" s="105" t="s">
        <v>1</v>
      </c>
      <c r="L333" s="102"/>
      <c r="M333" s="107"/>
      <c r="N333" s="108"/>
      <c r="O333" s="108"/>
      <c r="P333" s="108"/>
      <c r="Q333" s="108"/>
      <c r="R333" s="108"/>
      <c r="S333" s="108"/>
      <c r="T333" s="109"/>
      <c r="AT333" s="105" t="s">
        <v>144</v>
      </c>
      <c r="AU333" s="105" t="s">
        <v>81</v>
      </c>
      <c r="AV333" s="103" t="s">
        <v>79</v>
      </c>
      <c r="AW333" s="103" t="s">
        <v>29</v>
      </c>
      <c r="AX333" s="103" t="s">
        <v>71</v>
      </c>
      <c r="AY333" s="105" t="s">
        <v>135</v>
      </c>
    </row>
    <row r="334" spans="1:65" s="111" customFormat="1">
      <c r="B334" s="110"/>
      <c r="D334" s="104" t="s">
        <v>144</v>
      </c>
      <c r="E334" s="112" t="s">
        <v>1</v>
      </c>
      <c r="F334" s="113" t="s">
        <v>81</v>
      </c>
      <c r="H334" s="114">
        <v>2</v>
      </c>
      <c r="L334" s="110"/>
      <c r="M334" s="115"/>
      <c r="N334" s="116"/>
      <c r="O334" s="116"/>
      <c r="P334" s="116"/>
      <c r="Q334" s="116"/>
      <c r="R334" s="116"/>
      <c r="S334" s="116"/>
      <c r="T334" s="117"/>
      <c r="AT334" s="112" t="s">
        <v>144</v>
      </c>
      <c r="AU334" s="112" t="s">
        <v>81</v>
      </c>
      <c r="AV334" s="111" t="s">
        <v>81</v>
      </c>
      <c r="AW334" s="111" t="s">
        <v>29</v>
      </c>
      <c r="AX334" s="111" t="s">
        <v>71</v>
      </c>
      <c r="AY334" s="112" t="s">
        <v>135</v>
      </c>
    </row>
    <row r="335" spans="1:65" s="103" customFormat="1">
      <c r="B335" s="102"/>
      <c r="D335" s="104" t="s">
        <v>144</v>
      </c>
      <c r="E335" s="105" t="s">
        <v>1</v>
      </c>
      <c r="F335" s="106" t="s">
        <v>418</v>
      </c>
      <c r="H335" s="105" t="s">
        <v>1</v>
      </c>
      <c r="L335" s="102"/>
      <c r="M335" s="107"/>
      <c r="N335" s="108"/>
      <c r="O335" s="108"/>
      <c r="P335" s="108"/>
      <c r="Q335" s="108"/>
      <c r="R335" s="108"/>
      <c r="S335" s="108"/>
      <c r="T335" s="109"/>
      <c r="AT335" s="105" t="s">
        <v>144</v>
      </c>
      <c r="AU335" s="105" t="s">
        <v>81</v>
      </c>
      <c r="AV335" s="103" t="s">
        <v>79</v>
      </c>
      <c r="AW335" s="103" t="s">
        <v>29</v>
      </c>
      <c r="AX335" s="103" t="s">
        <v>71</v>
      </c>
      <c r="AY335" s="105" t="s">
        <v>135</v>
      </c>
    </row>
    <row r="336" spans="1:65" s="111" customFormat="1">
      <c r="B336" s="110"/>
      <c r="D336" s="104" t="s">
        <v>144</v>
      </c>
      <c r="E336" s="112" t="s">
        <v>1</v>
      </c>
      <c r="F336" s="113" t="s">
        <v>81</v>
      </c>
      <c r="H336" s="114">
        <v>2</v>
      </c>
      <c r="L336" s="110"/>
      <c r="M336" s="115"/>
      <c r="N336" s="116"/>
      <c r="O336" s="116"/>
      <c r="P336" s="116"/>
      <c r="Q336" s="116"/>
      <c r="R336" s="116"/>
      <c r="S336" s="116"/>
      <c r="T336" s="117"/>
      <c r="AT336" s="112" t="s">
        <v>144</v>
      </c>
      <c r="AU336" s="112" t="s">
        <v>81</v>
      </c>
      <c r="AV336" s="111" t="s">
        <v>81</v>
      </c>
      <c r="AW336" s="111" t="s">
        <v>29</v>
      </c>
      <c r="AX336" s="111" t="s">
        <v>71</v>
      </c>
      <c r="AY336" s="112" t="s">
        <v>135</v>
      </c>
    </row>
    <row r="337" spans="1:65" s="103" customFormat="1">
      <c r="B337" s="102"/>
      <c r="D337" s="104" t="s">
        <v>144</v>
      </c>
      <c r="E337" s="105" t="s">
        <v>1</v>
      </c>
      <c r="F337" s="106" t="s">
        <v>145</v>
      </c>
      <c r="H337" s="105" t="s">
        <v>1</v>
      </c>
      <c r="L337" s="102"/>
      <c r="M337" s="107"/>
      <c r="N337" s="108"/>
      <c r="O337" s="108"/>
      <c r="P337" s="108"/>
      <c r="Q337" s="108"/>
      <c r="R337" s="108"/>
      <c r="S337" s="108"/>
      <c r="T337" s="109"/>
      <c r="AT337" s="105" t="s">
        <v>144</v>
      </c>
      <c r="AU337" s="105" t="s">
        <v>81</v>
      </c>
      <c r="AV337" s="103" t="s">
        <v>79</v>
      </c>
      <c r="AW337" s="103" t="s">
        <v>29</v>
      </c>
      <c r="AX337" s="103" t="s">
        <v>71</v>
      </c>
      <c r="AY337" s="105" t="s">
        <v>135</v>
      </c>
    </row>
    <row r="338" spans="1:65" s="111" customFormat="1">
      <c r="B338" s="110"/>
      <c r="D338" s="104" t="s">
        <v>144</v>
      </c>
      <c r="E338" s="112" t="s">
        <v>1</v>
      </c>
      <c r="F338" s="113" t="s">
        <v>227</v>
      </c>
      <c r="H338" s="114">
        <v>4</v>
      </c>
      <c r="L338" s="110"/>
      <c r="M338" s="115"/>
      <c r="N338" s="116"/>
      <c r="O338" s="116"/>
      <c r="P338" s="116"/>
      <c r="Q338" s="116"/>
      <c r="R338" s="116"/>
      <c r="S338" s="116"/>
      <c r="T338" s="117"/>
      <c r="AT338" s="112" t="s">
        <v>144</v>
      </c>
      <c r="AU338" s="112" t="s">
        <v>81</v>
      </c>
      <c r="AV338" s="111" t="s">
        <v>81</v>
      </c>
      <c r="AW338" s="111" t="s">
        <v>29</v>
      </c>
      <c r="AX338" s="111" t="s">
        <v>71</v>
      </c>
      <c r="AY338" s="112" t="s">
        <v>135</v>
      </c>
    </row>
    <row r="339" spans="1:65" s="103" customFormat="1">
      <c r="B339" s="102"/>
      <c r="D339" s="104" t="s">
        <v>144</v>
      </c>
      <c r="E339" s="105" t="s">
        <v>1</v>
      </c>
      <c r="F339" s="106" t="s">
        <v>155</v>
      </c>
      <c r="H339" s="105" t="s">
        <v>1</v>
      </c>
      <c r="L339" s="102"/>
      <c r="M339" s="107"/>
      <c r="N339" s="108"/>
      <c r="O339" s="108"/>
      <c r="P339" s="108"/>
      <c r="Q339" s="108"/>
      <c r="R339" s="108"/>
      <c r="S339" s="108"/>
      <c r="T339" s="109"/>
      <c r="AT339" s="105" t="s">
        <v>144</v>
      </c>
      <c r="AU339" s="105" t="s">
        <v>81</v>
      </c>
      <c r="AV339" s="103" t="s">
        <v>79</v>
      </c>
      <c r="AW339" s="103" t="s">
        <v>29</v>
      </c>
      <c r="AX339" s="103" t="s">
        <v>71</v>
      </c>
      <c r="AY339" s="105" t="s">
        <v>135</v>
      </c>
    </row>
    <row r="340" spans="1:65" s="111" customFormat="1">
      <c r="B340" s="110"/>
      <c r="D340" s="104" t="s">
        <v>144</v>
      </c>
      <c r="E340" s="112" t="s">
        <v>1</v>
      </c>
      <c r="F340" s="113" t="s">
        <v>81</v>
      </c>
      <c r="H340" s="114">
        <v>2</v>
      </c>
      <c r="L340" s="110"/>
      <c r="M340" s="115"/>
      <c r="N340" s="116"/>
      <c r="O340" s="116"/>
      <c r="P340" s="116"/>
      <c r="Q340" s="116"/>
      <c r="R340" s="116"/>
      <c r="S340" s="116"/>
      <c r="T340" s="117"/>
      <c r="AT340" s="112" t="s">
        <v>144</v>
      </c>
      <c r="AU340" s="112" t="s">
        <v>81</v>
      </c>
      <c r="AV340" s="111" t="s">
        <v>81</v>
      </c>
      <c r="AW340" s="111" t="s">
        <v>29</v>
      </c>
      <c r="AX340" s="111" t="s">
        <v>71</v>
      </c>
      <c r="AY340" s="112" t="s">
        <v>135</v>
      </c>
    </row>
    <row r="341" spans="1:65" s="119" customFormat="1">
      <c r="B341" s="118"/>
      <c r="D341" s="104" t="s">
        <v>144</v>
      </c>
      <c r="E341" s="120" t="s">
        <v>1</v>
      </c>
      <c r="F341" s="121" t="s">
        <v>156</v>
      </c>
      <c r="H341" s="122">
        <v>10</v>
      </c>
      <c r="L341" s="118"/>
      <c r="M341" s="123"/>
      <c r="N341" s="124"/>
      <c r="O341" s="124"/>
      <c r="P341" s="124"/>
      <c r="Q341" s="124"/>
      <c r="R341" s="124"/>
      <c r="S341" s="124"/>
      <c r="T341" s="125"/>
      <c r="AT341" s="120" t="s">
        <v>144</v>
      </c>
      <c r="AU341" s="120" t="s">
        <v>81</v>
      </c>
      <c r="AV341" s="119" t="s">
        <v>142</v>
      </c>
      <c r="AW341" s="119" t="s">
        <v>29</v>
      </c>
      <c r="AX341" s="119" t="s">
        <v>79</v>
      </c>
      <c r="AY341" s="120" t="s">
        <v>135</v>
      </c>
    </row>
    <row r="342" spans="1:65" s="15" customFormat="1" ht="24.2" customHeight="1">
      <c r="A342" s="154"/>
      <c r="B342" s="8"/>
      <c r="C342" s="91" t="s">
        <v>419</v>
      </c>
      <c r="D342" s="91" t="s">
        <v>138</v>
      </c>
      <c r="E342" s="92" t="s">
        <v>420</v>
      </c>
      <c r="F342" s="93" t="s">
        <v>421</v>
      </c>
      <c r="G342" s="94" t="s">
        <v>149</v>
      </c>
      <c r="H342" s="95">
        <v>2</v>
      </c>
      <c r="I342" s="96"/>
      <c r="J342" s="97">
        <f>ROUND(I342*H342,2)</f>
        <v>0</v>
      </c>
      <c r="K342" s="98"/>
      <c r="L342" s="8"/>
      <c r="M342" s="231" t="s">
        <v>1</v>
      </c>
      <c r="N342" s="99" t="s">
        <v>36</v>
      </c>
      <c r="O342" s="28"/>
      <c r="P342" s="100">
        <f>O342*H342</f>
        <v>0</v>
      </c>
      <c r="Q342" s="100">
        <v>0</v>
      </c>
      <c r="R342" s="100">
        <f>Q342*H342</f>
        <v>0</v>
      </c>
      <c r="S342" s="100">
        <v>0</v>
      </c>
      <c r="T342" s="101">
        <f>S342*H342</f>
        <v>0</v>
      </c>
      <c r="U342" s="154"/>
      <c r="V342" s="154"/>
      <c r="W342" s="154"/>
      <c r="X342" s="154"/>
      <c r="Y342" s="154"/>
      <c r="Z342" s="154"/>
      <c r="AA342" s="154"/>
      <c r="AB342" s="154"/>
      <c r="AC342" s="154"/>
      <c r="AD342" s="154"/>
      <c r="AE342" s="154"/>
      <c r="AR342" s="232" t="s">
        <v>242</v>
      </c>
      <c r="AT342" s="232" t="s">
        <v>138</v>
      </c>
      <c r="AU342" s="232" t="s">
        <v>81</v>
      </c>
      <c r="AY342" s="191" t="s">
        <v>135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91" t="s">
        <v>79</v>
      </c>
      <c r="BK342" s="233">
        <f>ROUND(I342*H342,2)</f>
        <v>0</v>
      </c>
      <c r="BL342" s="191" t="s">
        <v>242</v>
      </c>
      <c r="BM342" s="232" t="s">
        <v>422</v>
      </c>
    </row>
    <row r="343" spans="1:65" s="15" customFormat="1" ht="21.75" customHeight="1">
      <c r="A343" s="154"/>
      <c r="B343" s="8"/>
      <c r="C343" s="91" t="s">
        <v>423</v>
      </c>
      <c r="D343" s="91" t="s">
        <v>138</v>
      </c>
      <c r="E343" s="92" t="s">
        <v>424</v>
      </c>
      <c r="F343" s="93" t="s">
        <v>425</v>
      </c>
      <c r="G343" s="94" t="s">
        <v>149</v>
      </c>
      <c r="H343" s="95">
        <v>28</v>
      </c>
      <c r="I343" s="96"/>
      <c r="J343" s="97">
        <f>ROUND(I343*H343,2)</f>
        <v>0</v>
      </c>
      <c r="K343" s="98"/>
      <c r="L343" s="8"/>
      <c r="M343" s="231" t="s">
        <v>1</v>
      </c>
      <c r="N343" s="99" t="s">
        <v>36</v>
      </c>
      <c r="O343" s="28"/>
      <c r="P343" s="100">
        <f>O343*H343</f>
        <v>0</v>
      </c>
      <c r="Q343" s="100">
        <v>1.7000000000000001E-4</v>
      </c>
      <c r="R343" s="100">
        <f>Q343*H343</f>
        <v>4.7600000000000003E-3</v>
      </c>
      <c r="S343" s="100">
        <v>0</v>
      </c>
      <c r="T343" s="101">
        <f>S343*H343</f>
        <v>0</v>
      </c>
      <c r="U343" s="154"/>
      <c r="V343" s="154"/>
      <c r="W343" s="154"/>
      <c r="X343" s="154"/>
      <c r="Y343" s="154"/>
      <c r="Z343" s="154"/>
      <c r="AA343" s="154"/>
      <c r="AB343" s="154"/>
      <c r="AC343" s="154"/>
      <c r="AD343" s="154"/>
      <c r="AE343" s="154"/>
      <c r="AR343" s="232" t="s">
        <v>242</v>
      </c>
      <c r="AT343" s="232" t="s">
        <v>138</v>
      </c>
      <c r="AU343" s="232" t="s">
        <v>81</v>
      </c>
      <c r="AY343" s="191" t="s">
        <v>135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91" t="s">
        <v>79</v>
      </c>
      <c r="BK343" s="233">
        <f>ROUND(I343*H343,2)</f>
        <v>0</v>
      </c>
      <c r="BL343" s="191" t="s">
        <v>242</v>
      </c>
      <c r="BM343" s="232" t="s">
        <v>426</v>
      </c>
    </row>
    <row r="344" spans="1:65" s="111" customFormat="1">
      <c r="B344" s="110"/>
      <c r="D344" s="104" t="s">
        <v>144</v>
      </c>
      <c r="E344" s="112" t="s">
        <v>1</v>
      </c>
      <c r="F344" s="113" t="s">
        <v>427</v>
      </c>
      <c r="H344" s="114">
        <v>28</v>
      </c>
      <c r="L344" s="110"/>
      <c r="M344" s="115"/>
      <c r="N344" s="116"/>
      <c r="O344" s="116"/>
      <c r="P344" s="116"/>
      <c r="Q344" s="116"/>
      <c r="R344" s="116"/>
      <c r="S344" s="116"/>
      <c r="T344" s="117"/>
      <c r="AT344" s="112" t="s">
        <v>144</v>
      </c>
      <c r="AU344" s="112" t="s">
        <v>81</v>
      </c>
      <c r="AV344" s="111" t="s">
        <v>81</v>
      </c>
      <c r="AW344" s="111" t="s">
        <v>29</v>
      </c>
      <c r="AX344" s="111" t="s">
        <v>79</v>
      </c>
      <c r="AY344" s="112" t="s">
        <v>135</v>
      </c>
    </row>
    <row r="345" spans="1:65" s="15" customFormat="1" ht="24.2" customHeight="1">
      <c r="A345" s="154"/>
      <c r="B345" s="8"/>
      <c r="C345" s="91" t="s">
        <v>428</v>
      </c>
      <c r="D345" s="91" t="s">
        <v>138</v>
      </c>
      <c r="E345" s="92" t="s">
        <v>429</v>
      </c>
      <c r="F345" s="93" t="s">
        <v>430</v>
      </c>
      <c r="G345" s="94" t="s">
        <v>149</v>
      </c>
      <c r="H345" s="95">
        <v>10</v>
      </c>
      <c r="I345" s="96"/>
      <c r="J345" s="97">
        <f>ROUND(I345*H345,2)</f>
        <v>0</v>
      </c>
      <c r="K345" s="98"/>
      <c r="L345" s="8"/>
      <c r="M345" s="231" t="s">
        <v>1</v>
      </c>
      <c r="N345" s="99" t="s">
        <v>36</v>
      </c>
      <c r="O345" s="28"/>
      <c r="P345" s="100">
        <f>O345*H345</f>
        <v>0</v>
      </c>
      <c r="Q345" s="100">
        <v>7.6999999999999996E-4</v>
      </c>
      <c r="R345" s="100">
        <f>Q345*H345</f>
        <v>7.6999999999999994E-3</v>
      </c>
      <c r="S345" s="100">
        <v>0</v>
      </c>
      <c r="T345" s="101">
        <f>S345*H345</f>
        <v>0</v>
      </c>
      <c r="U345" s="154"/>
      <c r="V345" s="154"/>
      <c r="W345" s="154"/>
      <c r="X345" s="154"/>
      <c r="Y345" s="154"/>
      <c r="Z345" s="154"/>
      <c r="AA345" s="154"/>
      <c r="AB345" s="154"/>
      <c r="AC345" s="154"/>
      <c r="AD345" s="154"/>
      <c r="AE345" s="154"/>
      <c r="AR345" s="232" t="s">
        <v>242</v>
      </c>
      <c r="AT345" s="232" t="s">
        <v>138</v>
      </c>
      <c r="AU345" s="232" t="s">
        <v>81</v>
      </c>
      <c r="AY345" s="191" t="s">
        <v>135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91" t="s">
        <v>79</v>
      </c>
      <c r="BK345" s="233">
        <f>ROUND(I345*H345,2)</f>
        <v>0</v>
      </c>
      <c r="BL345" s="191" t="s">
        <v>242</v>
      </c>
      <c r="BM345" s="232" t="s">
        <v>431</v>
      </c>
    </row>
    <row r="346" spans="1:65" s="15" customFormat="1" ht="21.75" customHeight="1">
      <c r="A346" s="154"/>
      <c r="B346" s="8"/>
      <c r="C346" s="91" t="s">
        <v>432</v>
      </c>
      <c r="D346" s="91" t="s">
        <v>138</v>
      </c>
      <c r="E346" s="92" t="s">
        <v>433</v>
      </c>
      <c r="F346" s="93" t="s">
        <v>434</v>
      </c>
      <c r="G346" s="94" t="s">
        <v>149</v>
      </c>
      <c r="H346" s="95">
        <v>8</v>
      </c>
      <c r="I346" s="96"/>
      <c r="J346" s="97">
        <f>ROUND(I346*H346,2)</f>
        <v>0</v>
      </c>
      <c r="K346" s="98"/>
      <c r="L346" s="8"/>
      <c r="M346" s="231" t="s">
        <v>1</v>
      </c>
      <c r="N346" s="99" t="s">
        <v>36</v>
      </c>
      <c r="O346" s="28"/>
      <c r="P346" s="100">
        <f>O346*H346</f>
        <v>0</v>
      </c>
      <c r="Q346" s="100">
        <v>2.0000000000000002E-5</v>
      </c>
      <c r="R346" s="100">
        <f>Q346*H346</f>
        <v>1.6000000000000001E-4</v>
      </c>
      <c r="S346" s="100">
        <v>0</v>
      </c>
      <c r="T346" s="101">
        <f>S346*H346</f>
        <v>0</v>
      </c>
      <c r="U346" s="154"/>
      <c r="V346" s="154"/>
      <c r="W346" s="154"/>
      <c r="X346" s="154"/>
      <c r="Y346" s="154"/>
      <c r="Z346" s="154"/>
      <c r="AA346" s="154"/>
      <c r="AB346" s="154"/>
      <c r="AC346" s="154"/>
      <c r="AD346" s="154"/>
      <c r="AE346" s="154"/>
      <c r="AR346" s="232" t="s">
        <v>242</v>
      </c>
      <c r="AT346" s="232" t="s">
        <v>138</v>
      </c>
      <c r="AU346" s="232" t="s">
        <v>81</v>
      </c>
      <c r="AY346" s="191" t="s">
        <v>135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91" t="s">
        <v>79</v>
      </c>
      <c r="BK346" s="233">
        <f>ROUND(I346*H346,2)</f>
        <v>0</v>
      </c>
      <c r="BL346" s="191" t="s">
        <v>242</v>
      </c>
      <c r="BM346" s="232" t="s">
        <v>435</v>
      </c>
    </row>
    <row r="347" spans="1:65" s="103" customFormat="1">
      <c r="B347" s="102"/>
      <c r="D347" s="104" t="s">
        <v>144</v>
      </c>
      <c r="E347" s="105" t="s">
        <v>1</v>
      </c>
      <c r="F347" s="106" t="s">
        <v>436</v>
      </c>
      <c r="H347" s="105" t="s">
        <v>1</v>
      </c>
      <c r="L347" s="102"/>
      <c r="M347" s="107"/>
      <c r="N347" s="108"/>
      <c r="O347" s="108"/>
      <c r="P347" s="108"/>
      <c r="Q347" s="108"/>
      <c r="R347" s="108"/>
      <c r="S347" s="108"/>
      <c r="T347" s="109"/>
      <c r="AT347" s="105" t="s">
        <v>144</v>
      </c>
      <c r="AU347" s="105" t="s">
        <v>81</v>
      </c>
      <c r="AV347" s="103" t="s">
        <v>79</v>
      </c>
      <c r="AW347" s="103" t="s">
        <v>29</v>
      </c>
      <c r="AX347" s="103" t="s">
        <v>71</v>
      </c>
      <c r="AY347" s="105" t="s">
        <v>135</v>
      </c>
    </row>
    <row r="348" spans="1:65" s="111" customFormat="1">
      <c r="B348" s="110"/>
      <c r="D348" s="104" t="s">
        <v>144</v>
      </c>
      <c r="E348" s="112" t="s">
        <v>1</v>
      </c>
      <c r="F348" s="113" t="s">
        <v>437</v>
      </c>
      <c r="H348" s="114">
        <v>8</v>
      </c>
      <c r="L348" s="110"/>
      <c r="M348" s="115"/>
      <c r="N348" s="116"/>
      <c r="O348" s="116"/>
      <c r="P348" s="116"/>
      <c r="Q348" s="116"/>
      <c r="R348" s="116"/>
      <c r="S348" s="116"/>
      <c r="T348" s="117"/>
      <c r="AT348" s="112" t="s">
        <v>144</v>
      </c>
      <c r="AU348" s="112" t="s">
        <v>81</v>
      </c>
      <c r="AV348" s="111" t="s">
        <v>81</v>
      </c>
      <c r="AW348" s="111" t="s">
        <v>29</v>
      </c>
      <c r="AX348" s="111" t="s">
        <v>79</v>
      </c>
      <c r="AY348" s="112" t="s">
        <v>135</v>
      </c>
    </row>
    <row r="349" spans="1:65" s="15" customFormat="1" ht="16.5" customHeight="1">
      <c r="A349" s="154"/>
      <c r="B349" s="8"/>
      <c r="C349" s="126" t="s">
        <v>438</v>
      </c>
      <c r="D349" s="126" t="s">
        <v>190</v>
      </c>
      <c r="E349" s="127" t="s">
        <v>439</v>
      </c>
      <c r="F349" s="128" t="s">
        <v>440</v>
      </c>
      <c r="G349" s="129" t="s">
        <v>179</v>
      </c>
      <c r="H349" s="130">
        <v>8</v>
      </c>
      <c r="I349" s="131"/>
      <c r="J349" s="132">
        <f>ROUND(I349*H349,2)</f>
        <v>0</v>
      </c>
      <c r="K349" s="133"/>
      <c r="L349" s="234"/>
      <c r="M349" s="235" t="s">
        <v>1</v>
      </c>
      <c r="N349" s="134" t="s">
        <v>36</v>
      </c>
      <c r="O349" s="28"/>
      <c r="P349" s="100">
        <f>O349*H349</f>
        <v>0</v>
      </c>
      <c r="Q349" s="100">
        <v>2.5000000000000001E-4</v>
      </c>
      <c r="R349" s="100">
        <f>Q349*H349</f>
        <v>2E-3</v>
      </c>
      <c r="S349" s="100">
        <v>0</v>
      </c>
      <c r="T349" s="101">
        <f>S349*H349</f>
        <v>0</v>
      </c>
      <c r="U349" s="154"/>
      <c r="V349" s="154"/>
      <c r="W349" s="154"/>
      <c r="X349" s="154"/>
      <c r="Y349" s="154"/>
      <c r="Z349" s="154"/>
      <c r="AA349" s="154"/>
      <c r="AB349" s="154"/>
      <c r="AC349" s="154"/>
      <c r="AD349" s="154"/>
      <c r="AE349" s="154"/>
      <c r="AR349" s="232" t="s">
        <v>335</v>
      </c>
      <c r="AT349" s="232" t="s">
        <v>190</v>
      </c>
      <c r="AU349" s="232" t="s">
        <v>81</v>
      </c>
      <c r="AY349" s="191" t="s">
        <v>135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91" t="s">
        <v>79</v>
      </c>
      <c r="BK349" s="233">
        <f>ROUND(I349*H349,2)</f>
        <v>0</v>
      </c>
      <c r="BL349" s="191" t="s">
        <v>242</v>
      </c>
      <c r="BM349" s="232" t="s">
        <v>441</v>
      </c>
    </row>
    <row r="350" spans="1:65" s="15" customFormat="1" ht="16.5" customHeight="1">
      <c r="A350" s="154"/>
      <c r="B350" s="8"/>
      <c r="C350" s="91" t="s">
        <v>442</v>
      </c>
      <c r="D350" s="91" t="s">
        <v>138</v>
      </c>
      <c r="E350" s="92" t="s">
        <v>443</v>
      </c>
      <c r="F350" s="93" t="s">
        <v>444</v>
      </c>
      <c r="G350" s="94" t="s">
        <v>408</v>
      </c>
      <c r="H350" s="95">
        <v>6</v>
      </c>
      <c r="I350" s="96"/>
      <c r="J350" s="97">
        <f>ROUND(I350*H350,2)</f>
        <v>0</v>
      </c>
      <c r="K350" s="98"/>
      <c r="L350" s="8"/>
      <c r="M350" s="231" t="s">
        <v>1</v>
      </c>
      <c r="N350" s="99" t="s">
        <v>36</v>
      </c>
      <c r="O350" s="28"/>
      <c r="P350" s="100">
        <f>O350*H350</f>
        <v>0</v>
      </c>
      <c r="Q350" s="100">
        <v>6.7799999999999996E-3</v>
      </c>
      <c r="R350" s="100">
        <f>Q350*H350</f>
        <v>4.0679999999999994E-2</v>
      </c>
      <c r="S350" s="100">
        <v>0</v>
      </c>
      <c r="T350" s="101">
        <f>S350*H350</f>
        <v>0</v>
      </c>
      <c r="U350" s="154"/>
      <c r="V350" s="154"/>
      <c r="W350" s="154"/>
      <c r="X350" s="154"/>
      <c r="Y350" s="154"/>
      <c r="Z350" s="154"/>
      <c r="AA350" s="154"/>
      <c r="AB350" s="154"/>
      <c r="AC350" s="154"/>
      <c r="AD350" s="154"/>
      <c r="AE350" s="154"/>
      <c r="AR350" s="232" t="s">
        <v>242</v>
      </c>
      <c r="AT350" s="232" t="s">
        <v>138</v>
      </c>
      <c r="AU350" s="232" t="s">
        <v>81</v>
      </c>
      <c r="AY350" s="191" t="s">
        <v>135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91" t="s">
        <v>79</v>
      </c>
      <c r="BK350" s="233">
        <f>ROUND(I350*H350,2)</f>
        <v>0</v>
      </c>
      <c r="BL350" s="191" t="s">
        <v>242</v>
      </c>
      <c r="BM350" s="232" t="s">
        <v>445</v>
      </c>
    </row>
    <row r="351" spans="1:65" s="103" customFormat="1">
      <c r="B351" s="102"/>
      <c r="D351" s="104" t="s">
        <v>144</v>
      </c>
      <c r="E351" s="105" t="s">
        <v>1</v>
      </c>
      <c r="F351" s="106" t="s">
        <v>163</v>
      </c>
      <c r="H351" s="105" t="s">
        <v>1</v>
      </c>
      <c r="L351" s="102"/>
      <c r="M351" s="107"/>
      <c r="N351" s="108"/>
      <c r="O351" s="108"/>
      <c r="P351" s="108"/>
      <c r="Q351" s="108"/>
      <c r="R351" s="108"/>
      <c r="S351" s="108"/>
      <c r="T351" s="109"/>
      <c r="AT351" s="105" t="s">
        <v>144</v>
      </c>
      <c r="AU351" s="105" t="s">
        <v>81</v>
      </c>
      <c r="AV351" s="103" t="s">
        <v>79</v>
      </c>
      <c r="AW351" s="103" t="s">
        <v>29</v>
      </c>
      <c r="AX351" s="103" t="s">
        <v>71</v>
      </c>
      <c r="AY351" s="105" t="s">
        <v>135</v>
      </c>
    </row>
    <row r="352" spans="1:65" s="111" customFormat="1">
      <c r="B352" s="110"/>
      <c r="D352" s="104" t="s">
        <v>144</v>
      </c>
      <c r="E352" s="112" t="s">
        <v>1</v>
      </c>
      <c r="F352" s="113" t="s">
        <v>79</v>
      </c>
      <c r="H352" s="114">
        <v>1</v>
      </c>
      <c r="L352" s="110"/>
      <c r="M352" s="115"/>
      <c r="N352" s="116"/>
      <c r="O352" s="116"/>
      <c r="P352" s="116"/>
      <c r="Q352" s="116"/>
      <c r="R352" s="116"/>
      <c r="S352" s="116"/>
      <c r="T352" s="117"/>
      <c r="AT352" s="112" t="s">
        <v>144</v>
      </c>
      <c r="AU352" s="112" t="s">
        <v>81</v>
      </c>
      <c r="AV352" s="111" t="s">
        <v>81</v>
      </c>
      <c r="AW352" s="111" t="s">
        <v>29</v>
      </c>
      <c r="AX352" s="111" t="s">
        <v>71</v>
      </c>
      <c r="AY352" s="112" t="s">
        <v>135</v>
      </c>
    </row>
    <row r="353" spans="1:65" s="103" customFormat="1">
      <c r="B353" s="102"/>
      <c r="D353" s="104" t="s">
        <v>144</v>
      </c>
      <c r="E353" s="105" t="s">
        <v>1</v>
      </c>
      <c r="F353" s="106" t="s">
        <v>153</v>
      </c>
      <c r="H353" s="105" t="s">
        <v>1</v>
      </c>
      <c r="L353" s="102"/>
      <c r="M353" s="107"/>
      <c r="N353" s="108"/>
      <c r="O353" s="108"/>
      <c r="P353" s="108"/>
      <c r="Q353" s="108"/>
      <c r="R353" s="108"/>
      <c r="S353" s="108"/>
      <c r="T353" s="109"/>
      <c r="AT353" s="105" t="s">
        <v>144</v>
      </c>
      <c r="AU353" s="105" t="s">
        <v>81</v>
      </c>
      <c r="AV353" s="103" t="s">
        <v>79</v>
      </c>
      <c r="AW353" s="103" t="s">
        <v>29</v>
      </c>
      <c r="AX353" s="103" t="s">
        <v>71</v>
      </c>
      <c r="AY353" s="105" t="s">
        <v>135</v>
      </c>
    </row>
    <row r="354" spans="1:65" s="111" customFormat="1">
      <c r="B354" s="110"/>
      <c r="D354" s="104" t="s">
        <v>144</v>
      </c>
      <c r="E354" s="112" t="s">
        <v>1</v>
      </c>
      <c r="F354" s="113" t="s">
        <v>79</v>
      </c>
      <c r="H354" s="114">
        <v>1</v>
      </c>
      <c r="L354" s="110"/>
      <c r="M354" s="115"/>
      <c r="N354" s="116"/>
      <c r="O354" s="116"/>
      <c r="P354" s="116"/>
      <c r="Q354" s="116"/>
      <c r="R354" s="116"/>
      <c r="S354" s="116"/>
      <c r="T354" s="117"/>
      <c r="AT354" s="112" t="s">
        <v>144</v>
      </c>
      <c r="AU354" s="112" t="s">
        <v>81</v>
      </c>
      <c r="AV354" s="111" t="s">
        <v>81</v>
      </c>
      <c r="AW354" s="111" t="s">
        <v>29</v>
      </c>
      <c r="AX354" s="111" t="s">
        <v>71</v>
      </c>
      <c r="AY354" s="112" t="s">
        <v>135</v>
      </c>
    </row>
    <row r="355" spans="1:65" s="103" customFormat="1">
      <c r="B355" s="102"/>
      <c r="D355" s="104" t="s">
        <v>144</v>
      </c>
      <c r="E355" s="105" t="s">
        <v>1</v>
      </c>
      <c r="F355" s="106" t="s">
        <v>145</v>
      </c>
      <c r="H355" s="105" t="s">
        <v>1</v>
      </c>
      <c r="L355" s="102"/>
      <c r="M355" s="107"/>
      <c r="N355" s="108"/>
      <c r="O355" s="108"/>
      <c r="P355" s="108"/>
      <c r="Q355" s="108"/>
      <c r="R355" s="108"/>
      <c r="S355" s="108"/>
      <c r="T355" s="109"/>
      <c r="AT355" s="105" t="s">
        <v>144</v>
      </c>
      <c r="AU355" s="105" t="s">
        <v>81</v>
      </c>
      <c r="AV355" s="103" t="s">
        <v>79</v>
      </c>
      <c r="AW355" s="103" t="s">
        <v>29</v>
      </c>
      <c r="AX355" s="103" t="s">
        <v>71</v>
      </c>
      <c r="AY355" s="105" t="s">
        <v>135</v>
      </c>
    </row>
    <row r="356" spans="1:65" s="111" customFormat="1">
      <c r="B356" s="110"/>
      <c r="D356" s="104" t="s">
        <v>144</v>
      </c>
      <c r="E356" s="112" t="s">
        <v>1</v>
      </c>
      <c r="F356" s="113" t="s">
        <v>81</v>
      </c>
      <c r="H356" s="114">
        <v>2</v>
      </c>
      <c r="L356" s="110"/>
      <c r="M356" s="115"/>
      <c r="N356" s="116"/>
      <c r="O356" s="116"/>
      <c r="P356" s="116"/>
      <c r="Q356" s="116"/>
      <c r="R356" s="116"/>
      <c r="S356" s="116"/>
      <c r="T356" s="117"/>
      <c r="AT356" s="112" t="s">
        <v>144</v>
      </c>
      <c r="AU356" s="112" t="s">
        <v>81</v>
      </c>
      <c r="AV356" s="111" t="s">
        <v>81</v>
      </c>
      <c r="AW356" s="111" t="s">
        <v>29</v>
      </c>
      <c r="AX356" s="111" t="s">
        <v>71</v>
      </c>
      <c r="AY356" s="112" t="s">
        <v>135</v>
      </c>
    </row>
    <row r="357" spans="1:65" s="103" customFormat="1">
      <c r="B357" s="102"/>
      <c r="D357" s="104" t="s">
        <v>144</v>
      </c>
      <c r="E357" s="105" t="s">
        <v>1</v>
      </c>
      <c r="F357" s="106" t="s">
        <v>155</v>
      </c>
      <c r="H357" s="105" t="s">
        <v>1</v>
      </c>
      <c r="L357" s="102"/>
      <c r="M357" s="107"/>
      <c r="N357" s="108"/>
      <c r="O357" s="108"/>
      <c r="P357" s="108"/>
      <c r="Q357" s="108"/>
      <c r="R357" s="108"/>
      <c r="S357" s="108"/>
      <c r="T357" s="109"/>
      <c r="AT357" s="105" t="s">
        <v>144</v>
      </c>
      <c r="AU357" s="105" t="s">
        <v>81</v>
      </c>
      <c r="AV357" s="103" t="s">
        <v>79</v>
      </c>
      <c r="AW357" s="103" t="s">
        <v>29</v>
      </c>
      <c r="AX357" s="103" t="s">
        <v>71</v>
      </c>
      <c r="AY357" s="105" t="s">
        <v>135</v>
      </c>
    </row>
    <row r="358" spans="1:65" s="111" customFormat="1">
      <c r="B358" s="110"/>
      <c r="D358" s="104" t="s">
        <v>144</v>
      </c>
      <c r="E358" s="112" t="s">
        <v>1</v>
      </c>
      <c r="F358" s="113" t="s">
        <v>81</v>
      </c>
      <c r="H358" s="114">
        <v>2</v>
      </c>
      <c r="L358" s="110"/>
      <c r="M358" s="115"/>
      <c r="N358" s="116"/>
      <c r="O358" s="116"/>
      <c r="P358" s="116"/>
      <c r="Q358" s="116"/>
      <c r="R358" s="116"/>
      <c r="S358" s="116"/>
      <c r="T358" s="117"/>
      <c r="AT358" s="112" t="s">
        <v>144</v>
      </c>
      <c r="AU358" s="112" t="s">
        <v>81</v>
      </c>
      <c r="AV358" s="111" t="s">
        <v>81</v>
      </c>
      <c r="AW358" s="111" t="s">
        <v>29</v>
      </c>
      <c r="AX358" s="111" t="s">
        <v>71</v>
      </c>
      <c r="AY358" s="112" t="s">
        <v>135</v>
      </c>
    </row>
    <row r="359" spans="1:65" s="119" customFormat="1">
      <c r="B359" s="118"/>
      <c r="D359" s="104" t="s">
        <v>144</v>
      </c>
      <c r="E359" s="120" t="s">
        <v>1</v>
      </c>
      <c r="F359" s="121" t="s">
        <v>156</v>
      </c>
      <c r="H359" s="122">
        <v>6</v>
      </c>
      <c r="L359" s="118"/>
      <c r="M359" s="123"/>
      <c r="N359" s="124"/>
      <c r="O359" s="124"/>
      <c r="P359" s="124"/>
      <c r="Q359" s="124"/>
      <c r="R359" s="124"/>
      <c r="S359" s="124"/>
      <c r="T359" s="125"/>
      <c r="AT359" s="120" t="s">
        <v>144</v>
      </c>
      <c r="AU359" s="120" t="s">
        <v>81</v>
      </c>
      <c r="AV359" s="119" t="s">
        <v>142</v>
      </c>
      <c r="AW359" s="119" t="s">
        <v>29</v>
      </c>
      <c r="AX359" s="119" t="s">
        <v>79</v>
      </c>
      <c r="AY359" s="120" t="s">
        <v>135</v>
      </c>
    </row>
    <row r="360" spans="1:65" s="15" customFormat="1" ht="24.2" customHeight="1">
      <c r="A360" s="154"/>
      <c r="B360" s="8"/>
      <c r="C360" s="91" t="s">
        <v>446</v>
      </c>
      <c r="D360" s="91" t="s">
        <v>138</v>
      </c>
      <c r="E360" s="92" t="s">
        <v>447</v>
      </c>
      <c r="F360" s="93" t="s">
        <v>448</v>
      </c>
      <c r="G360" s="94" t="s">
        <v>179</v>
      </c>
      <c r="H360" s="95">
        <v>28</v>
      </c>
      <c r="I360" s="96"/>
      <c r="J360" s="97">
        <f>ROUND(I360*H360,2)</f>
        <v>0</v>
      </c>
      <c r="K360" s="98"/>
      <c r="L360" s="8"/>
      <c r="M360" s="231" t="s">
        <v>1</v>
      </c>
      <c r="N360" s="99" t="s">
        <v>36</v>
      </c>
      <c r="O360" s="28"/>
      <c r="P360" s="100">
        <f>O360*H360</f>
        <v>0</v>
      </c>
      <c r="Q360" s="100">
        <v>1.9000000000000001E-4</v>
      </c>
      <c r="R360" s="100">
        <f>Q360*H360</f>
        <v>5.3200000000000001E-3</v>
      </c>
      <c r="S360" s="100">
        <v>0</v>
      </c>
      <c r="T360" s="101">
        <f>S360*H360</f>
        <v>0</v>
      </c>
      <c r="U360" s="154"/>
      <c r="V360" s="154"/>
      <c r="W360" s="154"/>
      <c r="X360" s="154"/>
      <c r="Y360" s="154"/>
      <c r="Z360" s="154"/>
      <c r="AA360" s="154"/>
      <c r="AB360" s="154"/>
      <c r="AC360" s="154"/>
      <c r="AD360" s="154"/>
      <c r="AE360" s="154"/>
      <c r="AR360" s="232" t="s">
        <v>242</v>
      </c>
      <c r="AT360" s="232" t="s">
        <v>138</v>
      </c>
      <c r="AU360" s="232" t="s">
        <v>81</v>
      </c>
      <c r="AY360" s="191" t="s">
        <v>135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91" t="s">
        <v>79</v>
      </c>
      <c r="BK360" s="233">
        <f>ROUND(I360*H360,2)</f>
        <v>0</v>
      </c>
      <c r="BL360" s="191" t="s">
        <v>242</v>
      </c>
      <c r="BM360" s="232" t="s">
        <v>449</v>
      </c>
    </row>
    <row r="361" spans="1:65" s="103" customFormat="1" ht="22.5">
      <c r="B361" s="102"/>
      <c r="D361" s="104" t="s">
        <v>144</v>
      </c>
      <c r="E361" s="105" t="s">
        <v>1</v>
      </c>
      <c r="F361" s="106" t="s">
        <v>450</v>
      </c>
      <c r="H361" s="105" t="s">
        <v>1</v>
      </c>
      <c r="L361" s="102"/>
      <c r="M361" s="107"/>
      <c r="N361" s="108"/>
      <c r="O361" s="108"/>
      <c r="P361" s="108"/>
      <c r="Q361" s="108"/>
      <c r="R361" s="108"/>
      <c r="S361" s="108"/>
      <c r="T361" s="109"/>
      <c r="AT361" s="105" t="s">
        <v>144</v>
      </c>
      <c r="AU361" s="105" t="s">
        <v>81</v>
      </c>
      <c r="AV361" s="103" t="s">
        <v>79</v>
      </c>
      <c r="AW361" s="103" t="s">
        <v>29</v>
      </c>
      <c r="AX361" s="103" t="s">
        <v>71</v>
      </c>
      <c r="AY361" s="105" t="s">
        <v>135</v>
      </c>
    </row>
    <row r="362" spans="1:65" s="111" customFormat="1">
      <c r="B362" s="110"/>
      <c r="D362" s="104" t="s">
        <v>144</v>
      </c>
      <c r="E362" s="112" t="s">
        <v>1</v>
      </c>
      <c r="F362" s="113" t="s">
        <v>451</v>
      </c>
      <c r="H362" s="114">
        <v>28</v>
      </c>
      <c r="L362" s="110"/>
      <c r="M362" s="115"/>
      <c r="N362" s="116"/>
      <c r="O362" s="116"/>
      <c r="P362" s="116"/>
      <c r="Q362" s="116"/>
      <c r="R362" s="116"/>
      <c r="S362" s="116"/>
      <c r="T362" s="117"/>
      <c r="AT362" s="112" t="s">
        <v>144</v>
      </c>
      <c r="AU362" s="112" t="s">
        <v>81</v>
      </c>
      <c r="AV362" s="111" t="s">
        <v>81</v>
      </c>
      <c r="AW362" s="111" t="s">
        <v>29</v>
      </c>
      <c r="AX362" s="111" t="s">
        <v>79</v>
      </c>
      <c r="AY362" s="112" t="s">
        <v>135</v>
      </c>
    </row>
    <row r="363" spans="1:65" s="15" customFormat="1" ht="24.2" customHeight="1">
      <c r="A363" s="154"/>
      <c r="B363" s="8"/>
      <c r="C363" s="91" t="s">
        <v>452</v>
      </c>
      <c r="D363" s="91" t="s">
        <v>138</v>
      </c>
      <c r="E363" s="92" t="s">
        <v>453</v>
      </c>
      <c r="F363" s="93" t="s">
        <v>454</v>
      </c>
      <c r="G363" s="94" t="s">
        <v>277</v>
      </c>
      <c r="H363" s="95">
        <v>9.5000000000000001E-2</v>
      </c>
      <c r="I363" s="96"/>
      <c r="J363" s="97">
        <f>ROUND(I363*H363,2)</f>
        <v>0</v>
      </c>
      <c r="K363" s="98"/>
      <c r="L363" s="8"/>
      <c r="M363" s="231" t="s">
        <v>1</v>
      </c>
      <c r="N363" s="99" t="s">
        <v>36</v>
      </c>
      <c r="O363" s="28"/>
      <c r="P363" s="100">
        <f>O363*H363</f>
        <v>0</v>
      </c>
      <c r="Q363" s="100">
        <v>0</v>
      </c>
      <c r="R363" s="100">
        <f>Q363*H363</f>
        <v>0</v>
      </c>
      <c r="S363" s="100">
        <v>0</v>
      </c>
      <c r="T363" s="101">
        <f>S363*H363</f>
        <v>0</v>
      </c>
      <c r="U363" s="154"/>
      <c r="V363" s="154"/>
      <c r="W363" s="154"/>
      <c r="X363" s="154"/>
      <c r="Y363" s="154"/>
      <c r="Z363" s="154"/>
      <c r="AA363" s="154"/>
      <c r="AB363" s="154"/>
      <c r="AC363" s="154"/>
      <c r="AD363" s="154"/>
      <c r="AE363" s="154"/>
      <c r="AR363" s="232" t="s">
        <v>242</v>
      </c>
      <c r="AT363" s="232" t="s">
        <v>138</v>
      </c>
      <c r="AU363" s="232" t="s">
        <v>81</v>
      </c>
      <c r="AY363" s="191" t="s">
        <v>135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91" t="s">
        <v>79</v>
      </c>
      <c r="BK363" s="233">
        <f>ROUND(I363*H363,2)</f>
        <v>0</v>
      </c>
      <c r="BL363" s="191" t="s">
        <v>242</v>
      </c>
      <c r="BM363" s="232" t="s">
        <v>455</v>
      </c>
    </row>
    <row r="364" spans="1:65" s="15" customFormat="1" ht="24.2" customHeight="1">
      <c r="A364" s="154"/>
      <c r="B364" s="8"/>
      <c r="C364" s="91" t="s">
        <v>456</v>
      </c>
      <c r="D364" s="91" t="s">
        <v>138</v>
      </c>
      <c r="E364" s="92" t="s">
        <v>457</v>
      </c>
      <c r="F364" s="93" t="s">
        <v>458</v>
      </c>
      <c r="G364" s="94" t="s">
        <v>277</v>
      </c>
      <c r="H364" s="95">
        <v>9.5000000000000001E-2</v>
      </c>
      <c r="I364" s="96"/>
      <c r="J364" s="97">
        <f>ROUND(I364*H364,2)</f>
        <v>0</v>
      </c>
      <c r="K364" s="98"/>
      <c r="L364" s="8"/>
      <c r="M364" s="231" t="s">
        <v>1</v>
      </c>
      <c r="N364" s="99" t="s">
        <v>36</v>
      </c>
      <c r="O364" s="28"/>
      <c r="P364" s="100">
        <f>O364*H364</f>
        <v>0</v>
      </c>
      <c r="Q364" s="100">
        <v>0</v>
      </c>
      <c r="R364" s="100">
        <f>Q364*H364</f>
        <v>0</v>
      </c>
      <c r="S364" s="100">
        <v>0</v>
      </c>
      <c r="T364" s="101">
        <f>S364*H364</f>
        <v>0</v>
      </c>
      <c r="U364" s="154"/>
      <c r="V364" s="154"/>
      <c r="W364" s="154"/>
      <c r="X364" s="154"/>
      <c r="Y364" s="154"/>
      <c r="Z364" s="154"/>
      <c r="AA364" s="154"/>
      <c r="AB364" s="154"/>
      <c r="AC364" s="154"/>
      <c r="AD364" s="154"/>
      <c r="AE364" s="154"/>
      <c r="AR364" s="232" t="s">
        <v>242</v>
      </c>
      <c r="AT364" s="232" t="s">
        <v>138</v>
      </c>
      <c r="AU364" s="232" t="s">
        <v>81</v>
      </c>
      <c r="AY364" s="191" t="s">
        <v>135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91" t="s">
        <v>79</v>
      </c>
      <c r="BK364" s="233">
        <f>ROUND(I364*H364,2)</f>
        <v>0</v>
      </c>
      <c r="BL364" s="191" t="s">
        <v>242</v>
      </c>
      <c r="BM364" s="232" t="s">
        <v>459</v>
      </c>
    </row>
    <row r="365" spans="1:65" s="81" customFormat="1" ht="22.9" customHeight="1">
      <c r="B365" s="80"/>
      <c r="D365" s="82" t="s">
        <v>70</v>
      </c>
      <c r="E365" s="89" t="s">
        <v>460</v>
      </c>
      <c r="F365" s="89" t="s">
        <v>461</v>
      </c>
      <c r="J365" s="90">
        <f>BK365</f>
        <v>0</v>
      </c>
      <c r="L365" s="80"/>
      <c r="M365" s="85"/>
      <c r="N365" s="86"/>
      <c r="O365" s="86"/>
      <c r="P365" s="87">
        <f>SUM(P366:P423)</f>
        <v>0</v>
      </c>
      <c r="Q365" s="86"/>
      <c r="R365" s="87">
        <f>SUM(R366:R423)</f>
        <v>0.35079999999999995</v>
      </c>
      <c r="S365" s="86"/>
      <c r="T365" s="88">
        <f>SUM(T366:T423)</f>
        <v>0.29005000000000003</v>
      </c>
      <c r="AR365" s="82" t="s">
        <v>81</v>
      </c>
      <c r="AT365" s="229" t="s">
        <v>70</v>
      </c>
      <c r="AU365" s="229" t="s">
        <v>79</v>
      </c>
      <c r="AY365" s="82" t="s">
        <v>135</v>
      </c>
      <c r="BK365" s="230">
        <f>SUM(BK366:BK423)</f>
        <v>0</v>
      </c>
    </row>
    <row r="366" spans="1:65" s="15" customFormat="1" ht="16.5" customHeight="1">
      <c r="A366" s="154"/>
      <c r="B366" s="8"/>
      <c r="C366" s="91" t="s">
        <v>462</v>
      </c>
      <c r="D366" s="91" t="s">
        <v>138</v>
      </c>
      <c r="E366" s="92" t="s">
        <v>463</v>
      </c>
      <c r="F366" s="93" t="s">
        <v>464</v>
      </c>
      <c r="G366" s="94" t="s">
        <v>408</v>
      </c>
      <c r="H366" s="95">
        <v>3</v>
      </c>
      <c r="I366" s="96"/>
      <c r="J366" s="97">
        <f>ROUND(I366*H366,2)</f>
        <v>0</v>
      </c>
      <c r="K366" s="98"/>
      <c r="L366" s="8"/>
      <c r="M366" s="231" t="s">
        <v>1</v>
      </c>
      <c r="N366" s="99" t="s">
        <v>36</v>
      </c>
      <c r="O366" s="28"/>
      <c r="P366" s="100">
        <f>O366*H366</f>
        <v>0</v>
      </c>
      <c r="Q366" s="100">
        <v>0</v>
      </c>
      <c r="R366" s="100">
        <f>Q366*H366</f>
        <v>0</v>
      </c>
      <c r="S366" s="100">
        <v>3.4200000000000001E-2</v>
      </c>
      <c r="T366" s="101">
        <f>S366*H366</f>
        <v>0.1026</v>
      </c>
      <c r="U366" s="154"/>
      <c r="V366" s="154"/>
      <c r="W366" s="154"/>
      <c r="X366" s="154"/>
      <c r="Y366" s="154"/>
      <c r="Z366" s="154"/>
      <c r="AA366" s="154"/>
      <c r="AB366" s="154"/>
      <c r="AC366" s="154"/>
      <c r="AD366" s="154"/>
      <c r="AE366" s="154"/>
      <c r="AR366" s="232" t="s">
        <v>242</v>
      </c>
      <c r="AT366" s="232" t="s">
        <v>138</v>
      </c>
      <c r="AU366" s="232" t="s">
        <v>81</v>
      </c>
      <c r="AY366" s="191" t="s">
        <v>135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91" t="s">
        <v>79</v>
      </c>
      <c r="BK366" s="233">
        <f>ROUND(I366*H366,2)</f>
        <v>0</v>
      </c>
      <c r="BL366" s="191" t="s">
        <v>242</v>
      </c>
      <c r="BM366" s="232" t="s">
        <v>465</v>
      </c>
    </row>
    <row r="367" spans="1:65" s="103" customFormat="1">
      <c r="B367" s="102"/>
      <c r="D367" s="104" t="s">
        <v>144</v>
      </c>
      <c r="E367" s="105" t="s">
        <v>1</v>
      </c>
      <c r="F367" s="106" t="s">
        <v>145</v>
      </c>
      <c r="H367" s="105" t="s">
        <v>1</v>
      </c>
      <c r="L367" s="102"/>
      <c r="M367" s="107"/>
      <c r="N367" s="108"/>
      <c r="O367" s="108"/>
      <c r="P367" s="108"/>
      <c r="Q367" s="108"/>
      <c r="R367" s="108"/>
      <c r="S367" s="108"/>
      <c r="T367" s="109"/>
      <c r="AT367" s="105" t="s">
        <v>144</v>
      </c>
      <c r="AU367" s="105" t="s">
        <v>81</v>
      </c>
      <c r="AV367" s="103" t="s">
        <v>79</v>
      </c>
      <c r="AW367" s="103" t="s">
        <v>29</v>
      </c>
      <c r="AX367" s="103" t="s">
        <v>71</v>
      </c>
      <c r="AY367" s="105" t="s">
        <v>135</v>
      </c>
    </row>
    <row r="368" spans="1:65" s="111" customFormat="1">
      <c r="B368" s="110"/>
      <c r="D368" s="104" t="s">
        <v>144</v>
      </c>
      <c r="E368" s="112" t="s">
        <v>1</v>
      </c>
      <c r="F368" s="113" t="s">
        <v>157</v>
      </c>
      <c r="H368" s="114">
        <v>3</v>
      </c>
      <c r="L368" s="110"/>
      <c r="M368" s="115"/>
      <c r="N368" s="116"/>
      <c r="O368" s="116"/>
      <c r="P368" s="116"/>
      <c r="Q368" s="116"/>
      <c r="R368" s="116"/>
      <c r="S368" s="116"/>
      <c r="T368" s="117"/>
      <c r="AT368" s="112" t="s">
        <v>144</v>
      </c>
      <c r="AU368" s="112" t="s">
        <v>81</v>
      </c>
      <c r="AV368" s="111" t="s">
        <v>81</v>
      </c>
      <c r="AW368" s="111" t="s">
        <v>29</v>
      </c>
      <c r="AX368" s="111" t="s">
        <v>79</v>
      </c>
      <c r="AY368" s="112" t="s">
        <v>135</v>
      </c>
    </row>
    <row r="369" spans="1:65" s="15" customFormat="1" ht="37.9" customHeight="1">
      <c r="A369" s="154"/>
      <c r="B369" s="8"/>
      <c r="C369" s="91" t="s">
        <v>466</v>
      </c>
      <c r="D369" s="91" t="s">
        <v>138</v>
      </c>
      <c r="E369" s="92" t="s">
        <v>467</v>
      </c>
      <c r="F369" s="93" t="s">
        <v>468</v>
      </c>
      <c r="G369" s="94" t="s">
        <v>408</v>
      </c>
      <c r="H369" s="95">
        <v>5</v>
      </c>
      <c r="I369" s="96"/>
      <c r="J369" s="97">
        <f>ROUND(I369*H369,2)</f>
        <v>0</v>
      </c>
      <c r="K369" s="98"/>
      <c r="L369" s="8"/>
      <c r="M369" s="231" t="s">
        <v>1</v>
      </c>
      <c r="N369" s="99" t="s">
        <v>36</v>
      </c>
      <c r="O369" s="28"/>
      <c r="P369" s="100">
        <f>O369*H369</f>
        <v>0</v>
      </c>
      <c r="Q369" s="100">
        <v>1.6969999999999999E-2</v>
      </c>
      <c r="R369" s="100">
        <f>Q369*H369</f>
        <v>8.4849999999999995E-2</v>
      </c>
      <c r="S369" s="100">
        <v>0</v>
      </c>
      <c r="T369" s="101">
        <f>S369*H369</f>
        <v>0</v>
      </c>
      <c r="U369" s="154"/>
      <c r="V369" s="154"/>
      <c r="W369" s="154"/>
      <c r="X369" s="154"/>
      <c r="Y369" s="154"/>
      <c r="Z369" s="154"/>
      <c r="AA369" s="154"/>
      <c r="AB369" s="154"/>
      <c r="AC369" s="154"/>
      <c r="AD369" s="154"/>
      <c r="AE369" s="154"/>
      <c r="AR369" s="232" t="s">
        <v>242</v>
      </c>
      <c r="AT369" s="232" t="s">
        <v>138</v>
      </c>
      <c r="AU369" s="232" t="s">
        <v>81</v>
      </c>
      <c r="AY369" s="191" t="s">
        <v>135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91" t="s">
        <v>79</v>
      </c>
      <c r="BK369" s="233">
        <f>ROUND(I369*H369,2)</f>
        <v>0</v>
      </c>
      <c r="BL369" s="191" t="s">
        <v>242</v>
      </c>
      <c r="BM369" s="232" t="s">
        <v>469</v>
      </c>
    </row>
    <row r="370" spans="1:65" s="103" customFormat="1">
      <c r="B370" s="102"/>
      <c r="D370" s="104" t="s">
        <v>144</v>
      </c>
      <c r="E370" s="105" t="s">
        <v>1</v>
      </c>
      <c r="F370" s="106" t="s">
        <v>145</v>
      </c>
      <c r="H370" s="105" t="s">
        <v>1</v>
      </c>
      <c r="L370" s="102"/>
      <c r="M370" s="107"/>
      <c r="N370" s="108"/>
      <c r="O370" s="108"/>
      <c r="P370" s="108"/>
      <c r="Q370" s="108"/>
      <c r="R370" s="108"/>
      <c r="S370" s="108"/>
      <c r="T370" s="109"/>
      <c r="AT370" s="105" t="s">
        <v>144</v>
      </c>
      <c r="AU370" s="105" t="s">
        <v>81</v>
      </c>
      <c r="AV370" s="103" t="s">
        <v>79</v>
      </c>
      <c r="AW370" s="103" t="s">
        <v>29</v>
      </c>
      <c r="AX370" s="103" t="s">
        <v>71</v>
      </c>
      <c r="AY370" s="105" t="s">
        <v>135</v>
      </c>
    </row>
    <row r="371" spans="1:65" s="111" customFormat="1">
      <c r="B371" s="110"/>
      <c r="D371" s="104" t="s">
        <v>144</v>
      </c>
      <c r="E371" s="112" t="s">
        <v>1</v>
      </c>
      <c r="F371" s="113" t="s">
        <v>142</v>
      </c>
      <c r="H371" s="114">
        <v>4</v>
      </c>
      <c r="L371" s="110"/>
      <c r="M371" s="115"/>
      <c r="N371" s="116"/>
      <c r="O371" s="116"/>
      <c r="P371" s="116"/>
      <c r="Q371" s="116"/>
      <c r="R371" s="116"/>
      <c r="S371" s="116"/>
      <c r="T371" s="117"/>
      <c r="AT371" s="112" t="s">
        <v>144</v>
      </c>
      <c r="AU371" s="112" t="s">
        <v>81</v>
      </c>
      <c r="AV371" s="111" t="s">
        <v>81</v>
      </c>
      <c r="AW371" s="111" t="s">
        <v>29</v>
      </c>
      <c r="AX371" s="111" t="s">
        <v>71</v>
      </c>
      <c r="AY371" s="112" t="s">
        <v>135</v>
      </c>
    </row>
    <row r="372" spans="1:65" s="103" customFormat="1">
      <c r="B372" s="102"/>
      <c r="D372" s="104" t="s">
        <v>144</v>
      </c>
      <c r="E372" s="105" t="s">
        <v>1</v>
      </c>
      <c r="F372" s="106" t="s">
        <v>155</v>
      </c>
      <c r="H372" s="105" t="s">
        <v>1</v>
      </c>
      <c r="L372" s="102"/>
      <c r="M372" s="107"/>
      <c r="N372" s="108"/>
      <c r="O372" s="108"/>
      <c r="P372" s="108"/>
      <c r="Q372" s="108"/>
      <c r="R372" s="108"/>
      <c r="S372" s="108"/>
      <c r="T372" s="109"/>
      <c r="AT372" s="105" t="s">
        <v>144</v>
      </c>
      <c r="AU372" s="105" t="s">
        <v>81</v>
      </c>
      <c r="AV372" s="103" t="s">
        <v>79</v>
      </c>
      <c r="AW372" s="103" t="s">
        <v>29</v>
      </c>
      <c r="AX372" s="103" t="s">
        <v>71</v>
      </c>
      <c r="AY372" s="105" t="s">
        <v>135</v>
      </c>
    </row>
    <row r="373" spans="1:65" s="111" customFormat="1">
      <c r="B373" s="110"/>
      <c r="D373" s="104" t="s">
        <v>144</v>
      </c>
      <c r="E373" s="112" t="s">
        <v>1</v>
      </c>
      <c r="F373" s="113" t="s">
        <v>79</v>
      </c>
      <c r="H373" s="114">
        <v>1</v>
      </c>
      <c r="L373" s="110"/>
      <c r="M373" s="115"/>
      <c r="N373" s="116"/>
      <c r="O373" s="116"/>
      <c r="P373" s="116"/>
      <c r="Q373" s="116"/>
      <c r="R373" s="116"/>
      <c r="S373" s="116"/>
      <c r="T373" s="117"/>
      <c r="AT373" s="112" t="s">
        <v>144</v>
      </c>
      <c r="AU373" s="112" t="s">
        <v>81</v>
      </c>
      <c r="AV373" s="111" t="s">
        <v>81</v>
      </c>
      <c r="AW373" s="111" t="s">
        <v>29</v>
      </c>
      <c r="AX373" s="111" t="s">
        <v>71</v>
      </c>
      <c r="AY373" s="112" t="s">
        <v>135</v>
      </c>
    </row>
    <row r="374" spans="1:65" s="119" customFormat="1">
      <c r="B374" s="118"/>
      <c r="D374" s="104" t="s">
        <v>144</v>
      </c>
      <c r="E374" s="120" t="s">
        <v>1</v>
      </c>
      <c r="F374" s="121" t="s">
        <v>156</v>
      </c>
      <c r="H374" s="122">
        <v>5</v>
      </c>
      <c r="L374" s="118"/>
      <c r="M374" s="123"/>
      <c r="N374" s="124"/>
      <c r="O374" s="124"/>
      <c r="P374" s="124"/>
      <c r="Q374" s="124"/>
      <c r="R374" s="124"/>
      <c r="S374" s="124"/>
      <c r="T374" s="125"/>
      <c r="AT374" s="120" t="s">
        <v>144</v>
      </c>
      <c r="AU374" s="120" t="s">
        <v>81</v>
      </c>
      <c r="AV374" s="119" t="s">
        <v>142</v>
      </c>
      <c r="AW374" s="119" t="s">
        <v>29</v>
      </c>
      <c r="AX374" s="119" t="s">
        <v>79</v>
      </c>
      <c r="AY374" s="120" t="s">
        <v>135</v>
      </c>
    </row>
    <row r="375" spans="1:65" s="15" customFormat="1" ht="33" customHeight="1">
      <c r="A375" s="154"/>
      <c r="B375" s="8"/>
      <c r="C375" s="91" t="s">
        <v>470</v>
      </c>
      <c r="D375" s="91" t="s">
        <v>138</v>
      </c>
      <c r="E375" s="92" t="s">
        <v>471</v>
      </c>
      <c r="F375" s="93" t="s">
        <v>472</v>
      </c>
      <c r="G375" s="94" t="s">
        <v>408</v>
      </c>
      <c r="H375" s="95">
        <v>4</v>
      </c>
      <c r="I375" s="96"/>
      <c r="J375" s="97">
        <f>ROUND(I375*H375,2)</f>
        <v>0</v>
      </c>
      <c r="K375" s="98"/>
      <c r="L375" s="8"/>
      <c r="M375" s="231" t="s">
        <v>1</v>
      </c>
      <c r="N375" s="99" t="s">
        <v>36</v>
      </c>
      <c r="O375" s="28"/>
      <c r="P375" s="100">
        <f>O375*H375</f>
        <v>0</v>
      </c>
      <c r="Q375" s="100">
        <v>1.3820000000000001E-2</v>
      </c>
      <c r="R375" s="100">
        <f>Q375*H375</f>
        <v>5.5280000000000003E-2</v>
      </c>
      <c r="S375" s="100">
        <v>0</v>
      </c>
      <c r="T375" s="101">
        <f>S375*H375</f>
        <v>0</v>
      </c>
      <c r="U375" s="154"/>
      <c r="V375" s="154"/>
      <c r="W375" s="154"/>
      <c r="X375" s="154"/>
      <c r="Y375" s="154"/>
      <c r="Z375" s="154"/>
      <c r="AA375" s="154"/>
      <c r="AB375" s="154"/>
      <c r="AC375" s="154"/>
      <c r="AD375" s="154"/>
      <c r="AE375" s="154"/>
      <c r="AR375" s="232" t="s">
        <v>242</v>
      </c>
      <c r="AT375" s="232" t="s">
        <v>138</v>
      </c>
      <c r="AU375" s="232" t="s">
        <v>81</v>
      </c>
      <c r="AY375" s="191" t="s">
        <v>135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91" t="s">
        <v>79</v>
      </c>
      <c r="BK375" s="233">
        <f>ROUND(I375*H375,2)</f>
        <v>0</v>
      </c>
      <c r="BL375" s="191" t="s">
        <v>242</v>
      </c>
      <c r="BM375" s="232" t="s">
        <v>473</v>
      </c>
    </row>
    <row r="376" spans="1:65" s="103" customFormat="1">
      <c r="B376" s="102"/>
      <c r="D376" s="104" t="s">
        <v>144</v>
      </c>
      <c r="E376" s="105" t="s">
        <v>1</v>
      </c>
      <c r="F376" s="106" t="s">
        <v>145</v>
      </c>
      <c r="H376" s="105" t="s">
        <v>1</v>
      </c>
      <c r="L376" s="102"/>
      <c r="M376" s="107"/>
      <c r="N376" s="108"/>
      <c r="O376" s="108"/>
      <c r="P376" s="108"/>
      <c r="Q376" s="108"/>
      <c r="R376" s="108"/>
      <c r="S376" s="108"/>
      <c r="T376" s="109"/>
      <c r="AT376" s="105" t="s">
        <v>144</v>
      </c>
      <c r="AU376" s="105" t="s">
        <v>81</v>
      </c>
      <c r="AV376" s="103" t="s">
        <v>79</v>
      </c>
      <c r="AW376" s="103" t="s">
        <v>29</v>
      </c>
      <c r="AX376" s="103" t="s">
        <v>71</v>
      </c>
      <c r="AY376" s="105" t="s">
        <v>135</v>
      </c>
    </row>
    <row r="377" spans="1:65" s="111" customFormat="1">
      <c r="B377" s="110"/>
      <c r="D377" s="104" t="s">
        <v>144</v>
      </c>
      <c r="E377" s="112" t="s">
        <v>1</v>
      </c>
      <c r="F377" s="113" t="s">
        <v>142</v>
      </c>
      <c r="H377" s="114">
        <v>4</v>
      </c>
      <c r="L377" s="110"/>
      <c r="M377" s="115"/>
      <c r="N377" s="116"/>
      <c r="O377" s="116"/>
      <c r="P377" s="116"/>
      <c r="Q377" s="116"/>
      <c r="R377" s="116"/>
      <c r="S377" s="116"/>
      <c r="T377" s="117"/>
      <c r="AT377" s="112" t="s">
        <v>144</v>
      </c>
      <c r="AU377" s="112" t="s">
        <v>81</v>
      </c>
      <c r="AV377" s="111" t="s">
        <v>81</v>
      </c>
      <c r="AW377" s="111" t="s">
        <v>29</v>
      </c>
      <c r="AX377" s="111" t="s">
        <v>79</v>
      </c>
      <c r="AY377" s="112" t="s">
        <v>135</v>
      </c>
    </row>
    <row r="378" spans="1:65" s="15" customFormat="1" ht="24.2" customHeight="1">
      <c r="A378" s="154"/>
      <c r="B378" s="8"/>
      <c r="C378" s="91" t="s">
        <v>474</v>
      </c>
      <c r="D378" s="91" t="s">
        <v>138</v>
      </c>
      <c r="E378" s="92" t="s">
        <v>475</v>
      </c>
      <c r="F378" s="93" t="s">
        <v>476</v>
      </c>
      <c r="G378" s="94" t="s">
        <v>408</v>
      </c>
      <c r="H378" s="95">
        <v>6</v>
      </c>
      <c r="I378" s="96"/>
      <c r="J378" s="97">
        <f>ROUND(I378*H378,2)</f>
        <v>0</v>
      </c>
      <c r="K378" s="98"/>
      <c r="L378" s="8"/>
      <c r="M378" s="231" t="s">
        <v>1</v>
      </c>
      <c r="N378" s="99" t="s">
        <v>36</v>
      </c>
      <c r="O378" s="28"/>
      <c r="P378" s="100">
        <f>O378*H378</f>
        <v>0</v>
      </c>
      <c r="Q378" s="100">
        <v>0</v>
      </c>
      <c r="R378" s="100">
        <f>Q378*H378</f>
        <v>0</v>
      </c>
      <c r="S378" s="100">
        <v>1.72E-2</v>
      </c>
      <c r="T378" s="101">
        <f>S378*H378</f>
        <v>0.1032</v>
      </c>
      <c r="U378" s="154"/>
      <c r="V378" s="154"/>
      <c r="W378" s="154"/>
      <c r="X378" s="154"/>
      <c r="Y378" s="154"/>
      <c r="Z378" s="154"/>
      <c r="AA378" s="154"/>
      <c r="AB378" s="154"/>
      <c r="AC378" s="154"/>
      <c r="AD378" s="154"/>
      <c r="AE378" s="154"/>
      <c r="AR378" s="232" t="s">
        <v>242</v>
      </c>
      <c r="AT378" s="232" t="s">
        <v>138</v>
      </c>
      <c r="AU378" s="232" t="s">
        <v>81</v>
      </c>
      <c r="AY378" s="191" t="s">
        <v>135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91" t="s">
        <v>79</v>
      </c>
      <c r="BK378" s="233">
        <f>ROUND(I378*H378,2)</f>
        <v>0</v>
      </c>
      <c r="BL378" s="191" t="s">
        <v>242</v>
      </c>
      <c r="BM378" s="232" t="s">
        <v>477</v>
      </c>
    </row>
    <row r="379" spans="1:65" s="103" customFormat="1">
      <c r="B379" s="102"/>
      <c r="D379" s="104" t="s">
        <v>144</v>
      </c>
      <c r="E379" s="105" t="s">
        <v>1</v>
      </c>
      <c r="F379" s="106" t="s">
        <v>145</v>
      </c>
      <c r="H379" s="105" t="s">
        <v>1</v>
      </c>
      <c r="L379" s="102"/>
      <c r="M379" s="107"/>
      <c r="N379" s="108"/>
      <c r="O379" s="108"/>
      <c r="P379" s="108"/>
      <c r="Q379" s="108"/>
      <c r="R379" s="108"/>
      <c r="S379" s="108"/>
      <c r="T379" s="109"/>
      <c r="AT379" s="105" t="s">
        <v>144</v>
      </c>
      <c r="AU379" s="105" t="s">
        <v>81</v>
      </c>
      <c r="AV379" s="103" t="s">
        <v>79</v>
      </c>
      <c r="AW379" s="103" t="s">
        <v>29</v>
      </c>
      <c r="AX379" s="103" t="s">
        <v>71</v>
      </c>
      <c r="AY379" s="105" t="s">
        <v>135</v>
      </c>
    </row>
    <row r="380" spans="1:65" s="111" customFormat="1">
      <c r="B380" s="110"/>
      <c r="D380" s="104" t="s">
        <v>144</v>
      </c>
      <c r="E380" s="112" t="s">
        <v>1</v>
      </c>
      <c r="F380" s="113" t="s">
        <v>136</v>
      </c>
      <c r="H380" s="114">
        <v>6</v>
      </c>
      <c r="L380" s="110"/>
      <c r="M380" s="115"/>
      <c r="N380" s="116"/>
      <c r="O380" s="116"/>
      <c r="P380" s="116"/>
      <c r="Q380" s="116"/>
      <c r="R380" s="116"/>
      <c r="S380" s="116"/>
      <c r="T380" s="117"/>
      <c r="AT380" s="112" t="s">
        <v>144</v>
      </c>
      <c r="AU380" s="112" t="s">
        <v>81</v>
      </c>
      <c r="AV380" s="111" t="s">
        <v>81</v>
      </c>
      <c r="AW380" s="111" t="s">
        <v>29</v>
      </c>
      <c r="AX380" s="111" t="s">
        <v>79</v>
      </c>
      <c r="AY380" s="112" t="s">
        <v>135</v>
      </c>
    </row>
    <row r="381" spans="1:65" s="15" customFormat="1" ht="16.5" customHeight="1">
      <c r="A381" s="154"/>
      <c r="B381" s="8"/>
      <c r="C381" s="91" t="s">
        <v>478</v>
      </c>
      <c r="D381" s="91" t="s">
        <v>138</v>
      </c>
      <c r="E381" s="92" t="s">
        <v>479</v>
      </c>
      <c r="F381" s="93" t="s">
        <v>480</v>
      </c>
      <c r="G381" s="94" t="s">
        <v>408</v>
      </c>
      <c r="H381" s="95">
        <v>2</v>
      </c>
      <c r="I381" s="96"/>
      <c r="J381" s="97">
        <f>ROUND(I381*H381,2)</f>
        <v>0</v>
      </c>
      <c r="K381" s="98"/>
      <c r="L381" s="8"/>
      <c r="M381" s="231" t="s">
        <v>1</v>
      </c>
      <c r="N381" s="99" t="s">
        <v>36</v>
      </c>
      <c r="O381" s="28"/>
      <c r="P381" s="100">
        <f>O381*H381</f>
        <v>0</v>
      </c>
      <c r="Q381" s="100">
        <v>0</v>
      </c>
      <c r="R381" s="100">
        <f>Q381*H381</f>
        <v>0</v>
      </c>
      <c r="S381" s="100">
        <v>1.9460000000000002E-2</v>
      </c>
      <c r="T381" s="101">
        <f>S381*H381</f>
        <v>3.8920000000000003E-2</v>
      </c>
      <c r="U381" s="154"/>
      <c r="V381" s="154"/>
      <c r="W381" s="154"/>
      <c r="X381" s="154"/>
      <c r="Y381" s="154"/>
      <c r="Z381" s="154"/>
      <c r="AA381" s="154"/>
      <c r="AB381" s="154"/>
      <c r="AC381" s="154"/>
      <c r="AD381" s="154"/>
      <c r="AE381" s="154"/>
      <c r="AR381" s="232" t="s">
        <v>242</v>
      </c>
      <c r="AT381" s="232" t="s">
        <v>138</v>
      </c>
      <c r="AU381" s="232" t="s">
        <v>81</v>
      </c>
      <c r="AY381" s="191" t="s">
        <v>135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91" t="s">
        <v>79</v>
      </c>
      <c r="BK381" s="233">
        <f>ROUND(I381*H381,2)</f>
        <v>0</v>
      </c>
      <c r="BL381" s="191" t="s">
        <v>242</v>
      </c>
      <c r="BM381" s="232" t="s">
        <v>481</v>
      </c>
    </row>
    <row r="382" spans="1:65" s="103" customFormat="1">
      <c r="B382" s="102"/>
      <c r="D382" s="104" t="s">
        <v>144</v>
      </c>
      <c r="E382" s="105" t="s">
        <v>1</v>
      </c>
      <c r="F382" s="106" t="s">
        <v>145</v>
      </c>
      <c r="H382" s="105" t="s">
        <v>1</v>
      </c>
      <c r="L382" s="102"/>
      <c r="M382" s="107"/>
      <c r="N382" s="108"/>
      <c r="O382" s="108"/>
      <c r="P382" s="108"/>
      <c r="Q382" s="108"/>
      <c r="R382" s="108"/>
      <c r="S382" s="108"/>
      <c r="T382" s="109"/>
      <c r="AT382" s="105" t="s">
        <v>144</v>
      </c>
      <c r="AU382" s="105" t="s">
        <v>81</v>
      </c>
      <c r="AV382" s="103" t="s">
        <v>79</v>
      </c>
      <c r="AW382" s="103" t="s">
        <v>29</v>
      </c>
      <c r="AX382" s="103" t="s">
        <v>71</v>
      </c>
      <c r="AY382" s="105" t="s">
        <v>135</v>
      </c>
    </row>
    <row r="383" spans="1:65" s="111" customFormat="1">
      <c r="B383" s="110"/>
      <c r="D383" s="104" t="s">
        <v>144</v>
      </c>
      <c r="E383" s="112" t="s">
        <v>1</v>
      </c>
      <c r="F383" s="113" t="s">
        <v>81</v>
      </c>
      <c r="H383" s="114">
        <v>2</v>
      </c>
      <c r="L383" s="110"/>
      <c r="M383" s="115"/>
      <c r="N383" s="116"/>
      <c r="O383" s="116"/>
      <c r="P383" s="116"/>
      <c r="Q383" s="116"/>
      <c r="R383" s="116"/>
      <c r="S383" s="116"/>
      <c r="T383" s="117"/>
      <c r="AT383" s="112" t="s">
        <v>144</v>
      </c>
      <c r="AU383" s="112" t="s">
        <v>81</v>
      </c>
      <c r="AV383" s="111" t="s">
        <v>81</v>
      </c>
      <c r="AW383" s="111" t="s">
        <v>29</v>
      </c>
      <c r="AX383" s="111" t="s">
        <v>79</v>
      </c>
      <c r="AY383" s="112" t="s">
        <v>135</v>
      </c>
    </row>
    <row r="384" spans="1:65" s="15" customFormat="1" ht="24.2" customHeight="1">
      <c r="A384" s="154"/>
      <c r="B384" s="8"/>
      <c r="C384" s="91" t="s">
        <v>482</v>
      </c>
      <c r="D384" s="91" t="s">
        <v>138</v>
      </c>
      <c r="E384" s="92" t="s">
        <v>483</v>
      </c>
      <c r="F384" s="93" t="s">
        <v>484</v>
      </c>
      <c r="G384" s="94" t="s">
        <v>408</v>
      </c>
      <c r="H384" s="95">
        <v>8</v>
      </c>
      <c r="I384" s="96"/>
      <c r="J384" s="97">
        <f>ROUND(I384*H384,2)</f>
        <v>0</v>
      </c>
      <c r="K384" s="98"/>
      <c r="L384" s="8"/>
      <c r="M384" s="231" t="s">
        <v>1</v>
      </c>
      <c r="N384" s="99" t="s">
        <v>36</v>
      </c>
      <c r="O384" s="28"/>
      <c r="P384" s="100">
        <f>O384*H384</f>
        <v>0</v>
      </c>
      <c r="Q384" s="100">
        <v>2.0729999999999998E-2</v>
      </c>
      <c r="R384" s="100">
        <f>Q384*H384</f>
        <v>0.16583999999999999</v>
      </c>
      <c r="S384" s="100">
        <v>0</v>
      </c>
      <c r="T384" s="101">
        <f>S384*H384</f>
        <v>0</v>
      </c>
      <c r="U384" s="154"/>
      <c r="V384" s="154"/>
      <c r="W384" s="154"/>
      <c r="X384" s="154"/>
      <c r="Y384" s="154"/>
      <c r="Z384" s="154"/>
      <c r="AA384" s="154"/>
      <c r="AB384" s="154"/>
      <c r="AC384" s="154"/>
      <c r="AD384" s="154"/>
      <c r="AE384" s="154"/>
      <c r="AR384" s="232" t="s">
        <v>242</v>
      </c>
      <c r="AT384" s="232" t="s">
        <v>138</v>
      </c>
      <c r="AU384" s="232" t="s">
        <v>81</v>
      </c>
      <c r="AY384" s="191" t="s">
        <v>135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91" t="s">
        <v>79</v>
      </c>
      <c r="BK384" s="233">
        <f>ROUND(I384*H384,2)</f>
        <v>0</v>
      </c>
      <c r="BL384" s="191" t="s">
        <v>242</v>
      </c>
      <c r="BM384" s="232" t="s">
        <v>485</v>
      </c>
    </row>
    <row r="385" spans="1:65" s="103" customFormat="1">
      <c r="B385" s="102"/>
      <c r="D385" s="104" t="s">
        <v>144</v>
      </c>
      <c r="E385" s="105" t="s">
        <v>1</v>
      </c>
      <c r="F385" s="106" t="s">
        <v>486</v>
      </c>
      <c r="H385" s="105" t="s">
        <v>1</v>
      </c>
      <c r="L385" s="102"/>
      <c r="M385" s="107"/>
      <c r="N385" s="108"/>
      <c r="O385" s="108"/>
      <c r="P385" s="108"/>
      <c r="Q385" s="108"/>
      <c r="R385" s="108"/>
      <c r="S385" s="108"/>
      <c r="T385" s="109"/>
      <c r="AT385" s="105" t="s">
        <v>144</v>
      </c>
      <c r="AU385" s="105" t="s">
        <v>81</v>
      </c>
      <c r="AV385" s="103" t="s">
        <v>79</v>
      </c>
      <c r="AW385" s="103" t="s">
        <v>29</v>
      </c>
      <c r="AX385" s="103" t="s">
        <v>71</v>
      </c>
      <c r="AY385" s="105" t="s">
        <v>135</v>
      </c>
    </row>
    <row r="386" spans="1:65" s="111" customFormat="1">
      <c r="B386" s="110"/>
      <c r="D386" s="104" t="s">
        <v>144</v>
      </c>
      <c r="E386" s="112" t="s">
        <v>1</v>
      </c>
      <c r="F386" s="113" t="s">
        <v>79</v>
      </c>
      <c r="H386" s="114">
        <v>1</v>
      </c>
      <c r="L386" s="110"/>
      <c r="M386" s="115"/>
      <c r="N386" s="116"/>
      <c r="O386" s="116"/>
      <c r="P386" s="116"/>
      <c r="Q386" s="116"/>
      <c r="R386" s="116"/>
      <c r="S386" s="116"/>
      <c r="T386" s="117"/>
      <c r="AT386" s="112" t="s">
        <v>144</v>
      </c>
      <c r="AU386" s="112" t="s">
        <v>81</v>
      </c>
      <c r="AV386" s="111" t="s">
        <v>81</v>
      </c>
      <c r="AW386" s="111" t="s">
        <v>29</v>
      </c>
      <c r="AX386" s="111" t="s">
        <v>71</v>
      </c>
      <c r="AY386" s="112" t="s">
        <v>135</v>
      </c>
    </row>
    <row r="387" spans="1:65" s="103" customFormat="1">
      <c r="B387" s="102"/>
      <c r="D387" s="104" t="s">
        <v>144</v>
      </c>
      <c r="E387" s="105" t="s">
        <v>1</v>
      </c>
      <c r="F387" s="106" t="s">
        <v>145</v>
      </c>
      <c r="H387" s="105" t="s">
        <v>1</v>
      </c>
      <c r="L387" s="102"/>
      <c r="M387" s="107"/>
      <c r="N387" s="108"/>
      <c r="O387" s="108"/>
      <c r="P387" s="108"/>
      <c r="Q387" s="108"/>
      <c r="R387" s="108"/>
      <c r="S387" s="108"/>
      <c r="T387" s="109"/>
      <c r="AT387" s="105" t="s">
        <v>144</v>
      </c>
      <c r="AU387" s="105" t="s">
        <v>81</v>
      </c>
      <c r="AV387" s="103" t="s">
        <v>79</v>
      </c>
      <c r="AW387" s="103" t="s">
        <v>29</v>
      </c>
      <c r="AX387" s="103" t="s">
        <v>71</v>
      </c>
      <c r="AY387" s="105" t="s">
        <v>135</v>
      </c>
    </row>
    <row r="388" spans="1:65" s="111" customFormat="1">
      <c r="B388" s="110"/>
      <c r="D388" s="104" t="s">
        <v>144</v>
      </c>
      <c r="E388" s="112" t="s">
        <v>1</v>
      </c>
      <c r="F388" s="113" t="s">
        <v>189</v>
      </c>
      <c r="H388" s="114">
        <v>7</v>
      </c>
      <c r="L388" s="110"/>
      <c r="M388" s="115"/>
      <c r="N388" s="116"/>
      <c r="O388" s="116"/>
      <c r="P388" s="116"/>
      <c r="Q388" s="116"/>
      <c r="R388" s="116"/>
      <c r="S388" s="116"/>
      <c r="T388" s="117"/>
      <c r="AT388" s="112" t="s">
        <v>144</v>
      </c>
      <c r="AU388" s="112" t="s">
        <v>81</v>
      </c>
      <c r="AV388" s="111" t="s">
        <v>81</v>
      </c>
      <c r="AW388" s="111" t="s">
        <v>29</v>
      </c>
      <c r="AX388" s="111" t="s">
        <v>71</v>
      </c>
      <c r="AY388" s="112" t="s">
        <v>135</v>
      </c>
    </row>
    <row r="389" spans="1:65" s="119" customFormat="1">
      <c r="B389" s="118"/>
      <c r="D389" s="104" t="s">
        <v>144</v>
      </c>
      <c r="E389" s="120" t="s">
        <v>1</v>
      </c>
      <c r="F389" s="121" t="s">
        <v>156</v>
      </c>
      <c r="H389" s="122">
        <v>8</v>
      </c>
      <c r="L389" s="118"/>
      <c r="M389" s="123"/>
      <c r="N389" s="124"/>
      <c r="O389" s="124"/>
      <c r="P389" s="124"/>
      <c r="Q389" s="124"/>
      <c r="R389" s="124"/>
      <c r="S389" s="124"/>
      <c r="T389" s="125"/>
      <c r="AT389" s="120" t="s">
        <v>144</v>
      </c>
      <c r="AU389" s="120" t="s">
        <v>81</v>
      </c>
      <c r="AV389" s="119" t="s">
        <v>142</v>
      </c>
      <c r="AW389" s="119" t="s">
        <v>29</v>
      </c>
      <c r="AX389" s="119" t="s">
        <v>79</v>
      </c>
      <c r="AY389" s="120" t="s">
        <v>135</v>
      </c>
    </row>
    <row r="390" spans="1:65" s="15" customFormat="1" ht="24.2" customHeight="1">
      <c r="A390" s="154"/>
      <c r="B390" s="8"/>
      <c r="C390" s="91" t="s">
        <v>487</v>
      </c>
      <c r="D390" s="91" t="s">
        <v>138</v>
      </c>
      <c r="E390" s="92" t="s">
        <v>488</v>
      </c>
      <c r="F390" s="93" t="s">
        <v>489</v>
      </c>
      <c r="G390" s="94" t="s">
        <v>408</v>
      </c>
      <c r="H390" s="95">
        <v>1</v>
      </c>
      <c r="I390" s="96"/>
      <c r="J390" s="97">
        <f>ROUND(I390*H390,2)</f>
        <v>0</v>
      </c>
      <c r="K390" s="98"/>
      <c r="L390" s="8"/>
      <c r="M390" s="231" t="s">
        <v>1</v>
      </c>
      <c r="N390" s="99" t="s">
        <v>36</v>
      </c>
      <c r="O390" s="28"/>
      <c r="P390" s="100">
        <f>O390*H390</f>
        <v>0</v>
      </c>
      <c r="Q390" s="100">
        <v>9.4599999999999997E-3</v>
      </c>
      <c r="R390" s="100">
        <f>Q390*H390</f>
        <v>9.4599999999999997E-3</v>
      </c>
      <c r="S390" s="100">
        <v>0</v>
      </c>
      <c r="T390" s="101">
        <f>S390*H390</f>
        <v>0</v>
      </c>
      <c r="U390" s="154"/>
      <c r="V390" s="154"/>
      <c r="W390" s="154"/>
      <c r="X390" s="154"/>
      <c r="Y390" s="154"/>
      <c r="Z390" s="154"/>
      <c r="AA390" s="154"/>
      <c r="AB390" s="154"/>
      <c r="AC390" s="154"/>
      <c r="AD390" s="154"/>
      <c r="AE390" s="154"/>
      <c r="AR390" s="232" t="s">
        <v>242</v>
      </c>
      <c r="AT390" s="232" t="s">
        <v>138</v>
      </c>
      <c r="AU390" s="232" t="s">
        <v>81</v>
      </c>
      <c r="AY390" s="191" t="s">
        <v>135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91" t="s">
        <v>79</v>
      </c>
      <c r="BK390" s="233">
        <f>ROUND(I390*H390,2)</f>
        <v>0</v>
      </c>
      <c r="BL390" s="191" t="s">
        <v>242</v>
      </c>
      <c r="BM390" s="232" t="s">
        <v>490</v>
      </c>
    </row>
    <row r="391" spans="1:65" s="103" customFormat="1">
      <c r="B391" s="102"/>
      <c r="D391" s="104" t="s">
        <v>144</v>
      </c>
      <c r="E391" s="105" t="s">
        <v>1</v>
      </c>
      <c r="F391" s="106" t="s">
        <v>155</v>
      </c>
      <c r="H391" s="105" t="s">
        <v>1</v>
      </c>
      <c r="L391" s="102"/>
      <c r="M391" s="107"/>
      <c r="N391" s="108"/>
      <c r="O391" s="108"/>
      <c r="P391" s="108"/>
      <c r="Q391" s="108"/>
      <c r="R391" s="108"/>
      <c r="S391" s="108"/>
      <c r="T391" s="109"/>
      <c r="AT391" s="105" t="s">
        <v>144</v>
      </c>
      <c r="AU391" s="105" t="s">
        <v>81</v>
      </c>
      <c r="AV391" s="103" t="s">
        <v>79</v>
      </c>
      <c r="AW391" s="103" t="s">
        <v>29</v>
      </c>
      <c r="AX391" s="103" t="s">
        <v>71</v>
      </c>
      <c r="AY391" s="105" t="s">
        <v>135</v>
      </c>
    </row>
    <row r="392" spans="1:65" s="111" customFormat="1">
      <c r="B392" s="110"/>
      <c r="D392" s="104" t="s">
        <v>144</v>
      </c>
      <c r="E392" s="112" t="s">
        <v>1</v>
      </c>
      <c r="F392" s="113" t="s">
        <v>79</v>
      </c>
      <c r="H392" s="114">
        <v>1</v>
      </c>
      <c r="L392" s="110"/>
      <c r="M392" s="115"/>
      <c r="N392" s="116"/>
      <c r="O392" s="116"/>
      <c r="P392" s="116"/>
      <c r="Q392" s="116"/>
      <c r="R392" s="116"/>
      <c r="S392" s="116"/>
      <c r="T392" s="117"/>
      <c r="AT392" s="112" t="s">
        <v>144</v>
      </c>
      <c r="AU392" s="112" t="s">
        <v>81</v>
      </c>
      <c r="AV392" s="111" t="s">
        <v>81</v>
      </c>
      <c r="AW392" s="111" t="s">
        <v>29</v>
      </c>
      <c r="AX392" s="111" t="s">
        <v>79</v>
      </c>
      <c r="AY392" s="112" t="s">
        <v>135</v>
      </c>
    </row>
    <row r="393" spans="1:65" s="15" customFormat="1" ht="16.5" customHeight="1">
      <c r="A393" s="154"/>
      <c r="B393" s="8"/>
      <c r="C393" s="91" t="s">
        <v>491</v>
      </c>
      <c r="D393" s="91" t="s">
        <v>138</v>
      </c>
      <c r="E393" s="92" t="s">
        <v>492</v>
      </c>
      <c r="F393" s="93" t="s">
        <v>493</v>
      </c>
      <c r="G393" s="94" t="s">
        <v>408</v>
      </c>
      <c r="H393" s="95">
        <v>1</v>
      </c>
      <c r="I393" s="96"/>
      <c r="J393" s="97">
        <f>ROUND(I393*H393,2)</f>
        <v>0</v>
      </c>
      <c r="K393" s="98"/>
      <c r="L393" s="8"/>
      <c r="M393" s="231" t="s">
        <v>1</v>
      </c>
      <c r="N393" s="99" t="s">
        <v>36</v>
      </c>
      <c r="O393" s="28"/>
      <c r="P393" s="100">
        <f>O393*H393</f>
        <v>0</v>
      </c>
      <c r="Q393" s="100">
        <v>0</v>
      </c>
      <c r="R393" s="100">
        <f>Q393*H393</f>
        <v>0</v>
      </c>
      <c r="S393" s="100">
        <v>3.4700000000000002E-2</v>
      </c>
      <c r="T393" s="101">
        <f>S393*H393</f>
        <v>3.4700000000000002E-2</v>
      </c>
      <c r="U393" s="154"/>
      <c r="V393" s="154"/>
      <c r="W393" s="154"/>
      <c r="X393" s="154"/>
      <c r="Y393" s="154"/>
      <c r="Z393" s="154"/>
      <c r="AA393" s="154"/>
      <c r="AB393" s="154"/>
      <c r="AC393" s="154"/>
      <c r="AD393" s="154"/>
      <c r="AE393" s="154"/>
      <c r="AR393" s="232" t="s">
        <v>242</v>
      </c>
      <c r="AT393" s="232" t="s">
        <v>138</v>
      </c>
      <c r="AU393" s="232" t="s">
        <v>81</v>
      </c>
      <c r="AY393" s="191" t="s">
        <v>135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91" t="s">
        <v>79</v>
      </c>
      <c r="BK393" s="233">
        <f>ROUND(I393*H393,2)</f>
        <v>0</v>
      </c>
      <c r="BL393" s="191" t="s">
        <v>242</v>
      </c>
      <c r="BM393" s="232" t="s">
        <v>494</v>
      </c>
    </row>
    <row r="394" spans="1:65" s="103" customFormat="1">
      <c r="B394" s="102"/>
      <c r="D394" s="104" t="s">
        <v>144</v>
      </c>
      <c r="E394" s="105" t="s">
        <v>1</v>
      </c>
      <c r="F394" s="106" t="s">
        <v>145</v>
      </c>
      <c r="H394" s="105" t="s">
        <v>1</v>
      </c>
      <c r="L394" s="102"/>
      <c r="M394" s="107"/>
      <c r="N394" s="108"/>
      <c r="O394" s="108"/>
      <c r="P394" s="108"/>
      <c r="Q394" s="108"/>
      <c r="R394" s="108"/>
      <c r="S394" s="108"/>
      <c r="T394" s="109"/>
      <c r="AT394" s="105" t="s">
        <v>144</v>
      </c>
      <c r="AU394" s="105" t="s">
        <v>81</v>
      </c>
      <c r="AV394" s="103" t="s">
        <v>79</v>
      </c>
      <c r="AW394" s="103" t="s">
        <v>29</v>
      </c>
      <c r="AX394" s="103" t="s">
        <v>71</v>
      </c>
      <c r="AY394" s="105" t="s">
        <v>135</v>
      </c>
    </row>
    <row r="395" spans="1:65" s="111" customFormat="1">
      <c r="B395" s="110"/>
      <c r="D395" s="104" t="s">
        <v>144</v>
      </c>
      <c r="E395" s="112" t="s">
        <v>1</v>
      </c>
      <c r="F395" s="113" t="s">
        <v>79</v>
      </c>
      <c r="H395" s="114">
        <v>1</v>
      </c>
      <c r="L395" s="110"/>
      <c r="M395" s="115"/>
      <c r="N395" s="116"/>
      <c r="O395" s="116"/>
      <c r="P395" s="116"/>
      <c r="Q395" s="116"/>
      <c r="R395" s="116"/>
      <c r="S395" s="116"/>
      <c r="T395" s="117"/>
      <c r="AT395" s="112" t="s">
        <v>144</v>
      </c>
      <c r="AU395" s="112" t="s">
        <v>81</v>
      </c>
      <c r="AV395" s="111" t="s">
        <v>81</v>
      </c>
      <c r="AW395" s="111" t="s">
        <v>29</v>
      </c>
      <c r="AX395" s="111" t="s">
        <v>79</v>
      </c>
      <c r="AY395" s="112" t="s">
        <v>135</v>
      </c>
    </row>
    <row r="396" spans="1:65" s="15" customFormat="1" ht="24.2" customHeight="1">
      <c r="A396" s="154"/>
      <c r="B396" s="8"/>
      <c r="C396" s="91" t="s">
        <v>495</v>
      </c>
      <c r="D396" s="91" t="s">
        <v>138</v>
      </c>
      <c r="E396" s="92" t="s">
        <v>496</v>
      </c>
      <c r="F396" s="93" t="s">
        <v>497</v>
      </c>
      <c r="G396" s="94" t="s">
        <v>408</v>
      </c>
      <c r="H396" s="95">
        <v>1</v>
      </c>
      <c r="I396" s="96"/>
      <c r="J396" s="97">
        <f>ROUND(I396*H396,2)</f>
        <v>0</v>
      </c>
      <c r="K396" s="98"/>
      <c r="L396" s="8"/>
      <c r="M396" s="231" t="s">
        <v>1</v>
      </c>
      <c r="N396" s="99" t="s">
        <v>36</v>
      </c>
      <c r="O396" s="28"/>
      <c r="P396" s="100">
        <f>O396*H396</f>
        <v>0</v>
      </c>
      <c r="Q396" s="100">
        <v>1.4749999999999999E-2</v>
      </c>
      <c r="R396" s="100">
        <f>Q396*H396</f>
        <v>1.4749999999999999E-2</v>
      </c>
      <c r="S396" s="100">
        <v>0</v>
      </c>
      <c r="T396" s="101">
        <f>S396*H396</f>
        <v>0</v>
      </c>
      <c r="U396" s="154"/>
      <c r="V396" s="154"/>
      <c r="W396" s="154"/>
      <c r="X396" s="154"/>
      <c r="Y396" s="154"/>
      <c r="Z396" s="154"/>
      <c r="AA396" s="154"/>
      <c r="AB396" s="154"/>
      <c r="AC396" s="154"/>
      <c r="AD396" s="154"/>
      <c r="AE396" s="154"/>
      <c r="AR396" s="232" t="s">
        <v>242</v>
      </c>
      <c r="AT396" s="232" t="s">
        <v>138</v>
      </c>
      <c r="AU396" s="232" t="s">
        <v>81</v>
      </c>
      <c r="AY396" s="191" t="s">
        <v>135</v>
      </c>
      <c r="BE396" s="233">
        <f>IF(N396="základní",J396,0)</f>
        <v>0</v>
      </c>
      <c r="BF396" s="233">
        <f>IF(N396="snížená",J396,0)</f>
        <v>0</v>
      </c>
      <c r="BG396" s="233">
        <f>IF(N396="zákl. přenesená",J396,0)</f>
        <v>0</v>
      </c>
      <c r="BH396" s="233">
        <f>IF(N396="sníž. přenesená",J396,0)</f>
        <v>0</v>
      </c>
      <c r="BI396" s="233">
        <f>IF(N396="nulová",J396,0)</f>
        <v>0</v>
      </c>
      <c r="BJ396" s="191" t="s">
        <v>79</v>
      </c>
      <c r="BK396" s="233">
        <f>ROUND(I396*H396,2)</f>
        <v>0</v>
      </c>
      <c r="BL396" s="191" t="s">
        <v>242</v>
      </c>
      <c r="BM396" s="232" t="s">
        <v>498</v>
      </c>
    </row>
    <row r="397" spans="1:65" s="103" customFormat="1">
      <c r="B397" s="102"/>
      <c r="D397" s="104" t="s">
        <v>144</v>
      </c>
      <c r="E397" s="105" t="s">
        <v>1</v>
      </c>
      <c r="F397" s="106" t="s">
        <v>168</v>
      </c>
      <c r="H397" s="105" t="s">
        <v>1</v>
      </c>
      <c r="L397" s="102"/>
      <c r="M397" s="107"/>
      <c r="N397" s="108"/>
      <c r="O397" s="108"/>
      <c r="P397" s="108"/>
      <c r="Q397" s="108"/>
      <c r="R397" s="108"/>
      <c r="S397" s="108"/>
      <c r="T397" s="109"/>
      <c r="AT397" s="105" t="s">
        <v>144</v>
      </c>
      <c r="AU397" s="105" t="s">
        <v>81</v>
      </c>
      <c r="AV397" s="103" t="s">
        <v>79</v>
      </c>
      <c r="AW397" s="103" t="s">
        <v>29</v>
      </c>
      <c r="AX397" s="103" t="s">
        <v>71</v>
      </c>
      <c r="AY397" s="105" t="s">
        <v>135</v>
      </c>
    </row>
    <row r="398" spans="1:65" s="111" customFormat="1">
      <c r="B398" s="110"/>
      <c r="D398" s="104" t="s">
        <v>144</v>
      </c>
      <c r="E398" s="112" t="s">
        <v>1</v>
      </c>
      <c r="F398" s="113" t="s">
        <v>79</v>
      </c>
      <c r="H398" s="114">
        <v>1</v>
      </c>
      <c r="L398" s="110"/>
      <c r="M398" s="115"/>
      <c r="N398" s="116"/>
      <c r="O398" s="116"/>
      <c r="P398" s="116"/>
      <c r="Q398" s="116"/>
      <c r="R398" s="116"/>
      <c r="S398" s="116"/>
      <c r="T398" s="117"/>
      <c r="AT398" s="112" t="s">
        <v>144</v>
      </c>
      <c r="AU398" s="112" t="s">
        <v>81</v>
      </c>
      <c r="AV398" s="111" t="s">
        <v>81</v>
      </c>
      <c r="AW398" s="111" t="s">
        <v>29</v>
      </c>
      <c r="AX398" s="111" t="s">
        <v>79</v>
      </c>
      <c r="AY398" s="112" t="s">
        <v>135</v>
      </c>
    </row>
    <row r="399" spans="1:65" s="15" customFormat="1" ht="16.5" customHeight="1">
      <c r="A399" s="154"/>
      <c r="B399" s="8"/>
      <c r="C399" s="91" t="s">
        <v>499</v>
      </c>
      <c r="D399" s="91" t="s">
        <v>138</v>
      </c>
      <c r="E399" s="92" t="s">
        <v>500</v>
      </c>
      <c r="F399" s="93" t="s">
        <v>501</v>
      </c>
      <c r="G399" s="94" t="s">
        <v>408</v>
      </c>
      <c r="H399" s="95">
        <v>3</v>
      </c>
      <c r="I399" s="96"/>
      <c r="J399" s="97">
        <f>ROUND(I399*H399,2)</f>
        <v>0</v>
      </c>
      <c r="K399" s="98"/>
      <c r="L399" s="8"/>
      <c r="M399" s="231" t="s">
        <v>1</v>
      </c>
      <c r="N399" s="99" t="s">
        <v>36</v>
      </c>
      <c r="O399" s="28"/>
      <c r="P399" s="100">
        <f>O399*H399</f>
        <v>0</v>
      </c>
      <c r="Q399" s="100">
        <v>0</v>
      </c>
      <c r="R399" s="100">
        <f>Q399*H399</f>
        <v>0</v>
      </c>
      <c r="S399" s="100">
        <v>1.56E-3</v>
      </c>
      <c r="T399" s="101">
        <f>S399*H399</f>
        <v>4.6800000000000001E-3</v>
      </c>
      <c r="U399" s="154"/>
      <c r="V399" s="154"/>
      <c r="W399" s="154"/>
      <c r="X399" s="154"/>
      <c r="Y399" s="154"/>
      <c r="Z399" s="154"/>
      <c r="AA399" s="154"/>
      <c r="AB399" s="154"/>
      <c r="AC399" s="154"/>
      <c r="AD399" s="154"/>
      <c r="AE399" s="154"/>
      <c r="AR399" s="232" t="s">
        <v>242</v>
      </c>
      <c r="AT399" s="232" t="s">
        <v>138</v>
      </c>
      <c r="AU399" s="232" t="s">
        <v>81</v>
      </c>
      <c r="AY399" s="191" t="s">
        <v>135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91" t="s">
        <v>79</v>
      </c>
      <c r="BK399" s="233">
        <f>ROUND(I399*H399,2)</f>
        <v>0</v>
      </c>
      <c r="BL399" s="191" t="s">
        <v>242</v>
      </c>
      <c r="BM399" s="232" t="s">
        <v>502</v>
      </c>
    </row>
    <row r="400" spans="1:65" s="103" customFormat="1">
      <c r="B400" s="102"/>
      <c r="D400" s="104" t="s">
        <v>144</v>
      </c>
      <c r="E400" s="105" t="s">
        <v>1</v>
      </c>
      <c r="F400" s="106" t="s">
        <v>145</v>
      </c>
      <c r="H400" s="105" t="s">
        <v>1</v>
      </c>
      <c r="L400" s="102"/>
      <c r="M400" s="107"/>
      <c r="N400" s="108"/>
      <c r="O400" s="108"/>
      <c r="P400" s="108"/>
      <c r="Q400" s="108"/>
      <c r="R400" s="108"/>
      <c r="S400" s="108"/>
      <c r="T400" s="109"/>
      <c r="AT400" s="105" t="s">
        <v>144</v>
      </c>
      <c r="AU400" s="105" t="s">
        <v>81</v>
      </c>
      <c r="AV400" s="103" t="s">
        <v>79</v>
      </c>
      <c r="AW400" s="103" t="s">
        <v>29</v>
      </c>
      <c r="AX400" s="103" t="s">
        <v>71</v>
      </c>
      <c r="AY400" s="105" t="s">
        <v>135</v>
      </c>
    </row>
    <row r="401" spans="1:65" s="111" customFormat="1">
      <c r="B401" s="110"/>
      <c r="D401" s="104" t="s">
        <v>144</v>
      </c>
      <c r="E401" s="112" t="s">
        <v>1</v>
      </c>
      <c r="F401" s="113" t="s">
        <v>157</v>
      </c>
      <c r="H401" s="114">
        <v>3</v>
      </c>
      <c r="L401" s="110"/>
      <c r="M401" s="115"/>
      <c r="N401" s="116"/>
      <c r="O401" s="116"/>
      <c r="P401" s="116"/>
      <c r="Q401" s="116"/>
      <c r="R401" s="116"/>
      <c r="S401" s="116"/>
      <c r="T401" s="117"/>
      <c r="AT401" s="112" t="s">
        <v>144</v>
      </c>
      <c r="AU401" s="112" t="s">
        <v>81</v>
      </c>
      <c r="AV401" s="111" t="s">
        <v>81</v>
      </c>
      <c r="AW401" s="111" t="s">
        <v>29</v>
      </c>
      <c r="AX401" s="111" t="s">
        <v>71</v>
      </c>
      <c r="AY401" s="112" t="s">
        <v>135</v>
      </c>
    </row>
    <row r="402" spans="1:65" s="119" customFormat="1">
      <c r="B402" s="118"/>
      <c r="D402" s="104" t="s">
        <v>144</v>
      </c>
      <c r="E402" s="120" t="s">
        <v>1</v>
      </c>
      <c r="F402" s="121" t="s">
        <v>156</v>
      </c>
      <c r="H402" s="122">
        <v>3</v>
      </c>
      <c r="L402" s="118"/>
      <c r="M402" s="123"/>
      <c r="N402" s="124"/>
      <c r="O402" s="124"/>
      <c r="P402" s="124"/>
      <c r="Q402" s="124"/>
      <c r="R402" s="124"/>
      <c r="S402" s="124"/>
      <c r="T402" s="125"/>
      <c r="AT402" s="120" t="s">
        <v>144</v>
      </c>
      <c r="AU402" s="120" t="s">
        <v>81</v>
      </c>
      <c r="AV402" s="119" t="s">
        <v>142</v>
      </c>
      <c r="AW402" s="119" t="s">
        <v>29</v>
      </c>
      <c r="AX402" s="119" t="s">
        <v>79</v>
      </c>
      <c r="AY402" s="120" t="s">
        <v>135</v>
      </c>
    </row>
    <row r="403" spans="1:65" s="15" customFormat="1" ht="24.2" customHeight="1">
      <c r="A403" s="154"/>
      <c r="B403" s="8"/>
      <c r="C403" s="91" t="s">
        <v>503</v>
      </c>
      <c r="D403" s="91" t="s">
        <v>138</v>
      </c>
      <c r="E403" s="92" t="s">
        <v>504</v>
      </c>
      <c r="F403" s="93" t="s">
        <v>505</v>
      </c>
      <c r="G403" s="94" t="s">
        <v>149</v>
      </c>
      <c r="H403" s="95">
        <v>2</v>
      </c>
      <c r="I403" s="96"/>
      <c r="J403" s="97">
        <f>ROUND(I403*H403,2)</f>
        <v>0</v>
      </c>
      <c r="K403" s="98"/>
      <c r="L403" s="8"/>
      <c r="M403" s="231" t="s">
        <v>1</v>
      </c>
      <c r="N403" s="99" t="s">
        <v>36</v>
      </c>
      <c r="O403" s="28"/>
      <c r="P403" s="100">
        <f>O403*H403</f>
        <v>0</v>
      </c>
      <c r="Q403" s="100">
        <v>1.6000000000000001E-4</v>
      </c>
      <c r="R403" s="100">
        <f>Q403*H403</f>
        <v>3.2000000000000003E-4</v>
      </c>
      <c r="S403" s="100">
        <v>0</v>
      </c>
      <c r="T403" s="101">
        <f>S403*H403</f>
        <v>0</v>
      </c>
      <c r="U403" s="154"/>
      <c r="V403" s="154"/>
      <c r="W403" s="154"/>
      <c r="X403" s="154"/>
      <c r="Y403" s="154"/>
      <c r="Z403" s="154"/>
      <c r="AA403" s="154"/>
      <c r="AB403" s="154"/>
      <c r="AC403" s="154"/>
      <c r="AD403" s="154"/>
      <c r="AE403" s="154"/>
      <c r="AR403" s="232" t="s">
        <v>242</v>
      </c>
      <c r="AT403" s="232" t="s">
        <v>138</v>
      </c>
      <c r="AU403" s="232" t="s">
        <v>81</v>
      </c>
      <c r="AY403" s="191" t="s">
        <v>135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91" t="s">
        <v>79</v>
      </c>
      <c r="BK403" s="233">
        <f>ROUND(I403*H403,2)</f>
        <v>0</v>
      </c>
      <c r="BL403" s="191" t="s">
        <v>242</v>
      </c>
      <c r="BM403" s="232" t="s">
        <v>506</v>
      </c>
    </row>
    <row r="404" spans="1:65" s="103" customFormat="1">
      <c r="B404" s="102"/>
      <c r="D404" s="104" t="s">
        <v>144</v>
      </c>
      <c r="E404" s="105" t="s">
        <v>1</v>
      </c>
      <c r="F404" s="106" t="s">
        <v>507</v>
      </c>
      <c r="H404" s="105" t="s">
        <v>1</v>
      </c>
      <c r="L404" s="102"/>
      <c r="M404" s="107"/>
      <c r="N404" s="108"/>
      <c r="O404" s="108"/>
      <c r="P404" s="108"/>
      <c r="Q404" s="108"/>
      <c r="R404" s="108"/>
      <c r="S404" s="108"/>
      <c r="T404" s="109"/>
      <c r="AT404" s="105" t="s">
        <v>144</v>
      </c>
      <c r="AU404" s="105" t="s">
        <v>81</v>
      </c>
      <c r="AV404" s="103" t="s">
        <v>79</v>
      </c>
      <c r="AW404" s="103" t="s">
        <v>29</v>
      </c>
      <c r="AX404" s="103" t="s">
        <v>71</v>
      </c>
      <c r="AY404" s="105" t="s">
        <v>135</v>
      </c>
    </row>
    <row r="405" spans="1:65" s="111" customFormat="1">
      <c r="B405" s="110"/>
      <c r="D405" s="104" t="s">
        <v>144</v>
      </c>
      <c r="E405" s="112" t="s">
        <v>1</v>
      </c>
      <c r="F405" s="113" t="s">
        <v>79</v>
      </c>
      <c r="H405" s="114">
        <v>1</v>
      </c>
      <c r="L405" s="110"/>
      <c r="M405" s="115"/>
      <c r="N405" s="116"/>
      <c r="O405" s="116"/>
      <c r="P405" s="116"/>
      <c r="Q405" s="116"/>
      <c r="R405" s="116"/>
      <c r="S405" s="116"/>
      <c r="T405" s="117"/>
      <c r="AT405" s="112" t="s">
        <v>144</v>
      </c>
      <c r="AU405" s="112" t="s">
        <v>81</v>
      </c>
      <c r="AV405" s="111" t="s">
        <v>81</v>
      </c>
      <c r="AW405" s="111" t="s">
        <v>29</v>
      </c>
      <c r="AX405" s="111" t="s">
        <v>71</v>
      </c>
      <c r="AY405" s="112" t="s">
        <v>135</v>
      </c>
    </row>
    <row r="406" spans="1:65" s="103" customFormat="1">
      <c r="B406" s="102"/>
      <c r="D406" s="104" t="s">
        <v>144</v>
      </c>
      <c r="E406" s="105" t="s">
        <v>1</v>
      </c>
      <c r="F406" s="106" t="s">
        <v>145</v>
      </c>
      <c r="H406" s="105" t="s">
        <v>1</v>
      </c>
      <c r="L406" s="102"/>
      <c r="M406" s="107"/>
      <c r="N406" s="108"/>
      <c r="O406" s="108"/>
      <c r="P406" s="108"/>
      <c r="Q406" s="108"/>
      <c r="R406" s="108"/>
      <c r="S406" s="108"/>
      <c r="T406" s="109"/>
      <c r="AT406" s="105" t="s">
        <v>144</v>
      </c>
      <c r="AU406" s="105" t="s">
        <v>81</v>
      </c>
      <c r="AV406" s="103" t="s">
        <v>79</v>
      </c>
      <c r="AW406" s="103" t="s">
        <v>29</v>
      </c>
      <c r="AX406" s="103" t="s">
        <v>71</v>
      </c>
      <c r="AY406" s="105" t="s">
        <v>135</v>
      </c>
    </row>
    <row r="407" spans="1:65" s="111" customFormat="1">
      <c r="B407" s="110"/>
      <c r="D407" s="104" t="s">
        <v>144</v>
      </c>
      <c r="E407" s="112" t="s">
        <v>1</v>
      </c>
      <c r="F407" s="113" t="s">
        <v>79</v>
      </c>
      <c r="H407" s="114">
        <v>1</v>
      </c>
      <c r="L407" s="110"/>
      <c r="M407" s="115"/>
      <c r="N407" s="116"/>
      <c r="O407" s="116"/>
      <c r="P407" s="116"/>
      <c r="Q407" s="116"/>
      <c r="R407" s="116"/>
      <c r="S407" s="116"/>
      <c r="T407" s="117"/>
      <c r="AT407" s="112" t="s">
        <v>144</v>
      </c>
      <c r="AU407" s="112" t="s">
        <v>81</v>
      </c>
      <c r="AV407" s="111" t="s">
        <v>81</v>
      </c>
      <c r="AW407" s="111" t="s">
        <v>29</v>
      </c>
      <c r="AX407" s="111" t="s">
        <v>71</v>
      </c>
      <c r="AY407" s="112" t="s">
        <v>135</v>
      </c>
    </row>
    <row r="408" spans="1:65" s="119" customFormat="1">
      <c r="B408" s="118"/>
      <c r="D408" s="104" t="s">
        <v>144</v>
      </c>
      <c r="E408" s="120" t="s">
        <v>1</v>
      </c>
      <c r="F408" s="121" t="s">
        <v>156</v>
      </c>
      <c r="H408" s="122">
        <v>2</v>
      </c>
      <c r="L408" s="118"/>
      <c r="M408" s="123"/>
      <c r="N408" s="124"/>
      <c r="O408" s="124"/>
      <c r="P408" s="124"/>
      <c r="Q408" s="124"/>
      <c r="R408" s="124"/>
      <c r="S408" s="124"/>
      <c r="T408" s="125"/>
      <c r="AT408" s="120" t="s">
        <v>144</v>
      </c>
      <c r="AU408" s="120" t="s">
        <v>81</v>
      </c>
      <c r="AV408" s="119" t="s">
        <v>142</v>
      </c>
      <c r="AW408" s="119" t="s">
        <v>29</v>
      </c>
      <c r="AX408" s="119" t="s">
        <v>79</v>
      </c>
      <c r="AY408" s="120" t="s">
        <v>135</v>
      </c>
    </row>
    <row r="409" spans="1:65" s="15" customFormat="1" ht="33" customHeight="1">
      <c r="A409" s="154"/>
      <c r="B409" s="8"/>
      <c r="C409" s="126" t="s">
        <v>508</v>
      </c>
      <c r="D409" s="126" t="s">
        <v>190</v>
      </c>
      <c r="E409" s="127" t="s">
        <v>509</v>
      </c>
      <c r="F409" s="128" t="s">
        <v>510</v>
      </c>
      <c r="G409" s="129" t="s">
        <v>149</v>
      </c>
      <c r="H409" s="130">
        <v>2</v>
      </c>
      <c r="I409" s="131"/>
      <c r="J409" s="132">
        <f>ROUND(I409*H409,2)</f>
        <v>0</v>
      </c>
      <c r="K409" s="133"/>
      <c r="L409" s="234"/>
      <c r="M409" s="235" t="s">
        <v>1</v>
      </c>
      <c r="N409" s="134" t="s">
        <v>36</v>
      </c>
      <c r="O409" s="28"/>
      <c r="P409" s="100">
        <f>O409*H409</f>
        <v>0</v>
      </c>
      <c r="Q409" s="100">
        <v>1.99E-3</v>
      </c>
      <c r="R409" s="100">
        <f>Q409*H409</f>
        <v>3.98E-3</v>
      </c>
      <c r="S409" s="100">
        <v>0</v>
      </c>
      <c r="T409" s="101">
        <f>S409*H409</f>
        <v>0</v>
      </c>
      <c r="U409" s="154"/>
      <c r="V409" s="154"/>
      <c r="W409" s="154"/>
      <c r="X409" s="154"/>
      <c r="Y409" s="154"/>
      <c r="Z409" s="154"/>
      <c r="AA409" s="154"/>
      <c r="AB409" s="154"/>
      <c r="AC409" s="154"/>
      <c r="AD409" s="154"/>
      <c r="AE409" s="154"/>
      <c r="AR409" s="232" t="s">
        <v>335</v>
      </c>
      <c r="AT409" s="232" t="s">
        <v>190</v>
      </c>
      <c r="AU409" s="232" t="s">
        <v>81</v>
      </c>
      <c r="AY409" s="191" t="s">
        <v>135</v>
      </c>
      <c r="BE409" s="233">
        <f>IF(N409="základní",J409,0)</f>
        <v>0</v>
      </c>
      <c r="BF409" s="233">
        <f>IF(N409="snížená",J409,0)</f>
        <v>0</v>
      </c>
      <c r="BG409" s="233">
        <f>IF(N409="zákl. přenesená",J409,0)</f>
        <v>0</v>
      </c>
      <c r="BH409" s="233">
        <f>IF(N409="sníž. přenesená",J409,0)</f>
        <v>0</v>
      </c>
      <c r="BI409" s="233">
        <f>IF(N409="nulová",J409,0)</f>
        <v>0</v>
      </c>
      <c r="BJ409" s="191" t="s">
        <v>79</v>
      </c>
      <c r="BK409" s="233">
        <f>ROUND(I409*H409,2)</f>
        <v>0</v>
      </c>
      <c r="BL409" s="191" t="s">
        <v>242</v>
      </c>
      <c r="BM409" s="232" t="s">
        <v>511</v>
      </c>
    </row>
    <row r="410" spans="1:65" s="15" customFormat="1" ht="24.2" customHeight="1">
      <c r="A410" s="154"/>
      <c r="B410" s="8"/>
      <c r="C410" s="91" t="s">
        <v>512</v>
      </c>
      <c r="D410" s="91" t="s">
        <v>138</v>
      </c>
      <c r="E410" s="92" t="s">
        <v>513</v>
      </c>
      <c r="F410" s="93" t="s">
        <v>514</v>
      </c>
      <c r="G410" s="94" t="s">
        <v>149</v>
      </c>
      <c r="H410" s="95">
        <v>8</v>
      </c>
      <c r="I410" s="96"/>
      <c r="J410" s="97">
        <f>ROUND(I410*H410,2)</f>
        <v>0</v>
      </c>
      <c r="K410" s="98"/>
      <c r="L410" s="8"/>
      <c r="M410" s="231" t="s">
        <v>1</v>
      </c>
      <c r="N410" s="99" t="s">
        <v>36</v>
      </c>
      <c r="O410" s="28"/>
      <c r="P410" s="100">
        <f>O410*H410</f>
        <v>0</v>
      </c>
      <c r="Q410" s="100">
        <v>4.0000000000000003E-5</v>
      </c>
      <c r="R410" s="100">
        <f>Q410*H410</f>
        <v>3.2000000000000003E-4</v>
      </c>
      <c r="S410" s="100">
        <v>0</v>
      </c>
      <c r="T410" s="101">
        <f>S410*H410</f>
        <v>0</v>
      </c>
      <c r="U410" s="154"/>
      <c r="V410" s="154"/>
      <c r="W410" s="154"/>
      <c r="X410" s="154"/>
      <c r="Y410" s="154"/>
      <c r="Z410" s="154"/>
      <c r="AA410" s="154"/>
      <c r="AB410" s="154"/>
      <c r="AC410" s="154"/>
      <c r="AD410" s="154"/>
      <c r="AE410" s="154"/>
      <c r="AR410" s="232" t="s">
        <v>242</v>
      </c>
      <c r="AT410" s="232" t="s">
        <v>138</v>
      </c>
      <c r="AU410" s="232" t="s">
        <v>81</v>
      </c>
      <c r="AY410" s="191" t="s">
        <v>135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91" t="s">
        <v>79</v>
      </c>
      <c r="BK410" s="233">
        <f>ROUND(I410*H410,2)</f>
        <v>0</v>
      </c>
      <c r="BL410" s="191" t="s">
        <v>242</v>
      </c>
      <c r="BM410" s="232" t="s">
        <v>515</v>
      </c>
    </row>
    <row r="411" spans="1:65" s="103" customFormat="1">
      <c r="B411" s="102"/>
      <c r="D411" s="104" t="s">
        <v>144</v>
      </c>
      <c r="E411" s="105" t="s">
        <v>1</v>
      </c>
      <c r="F411" s="106" t="s">
        <v>145</v>
      </c>
      <c r="H411" s="105" t="s">
        <v>1</v>
      </c>
      <c r="L411" s="102"/>
      <c r="M411" s="107"/>
      <c r="N411" s="108"/>
      <c r="O411" s="108"/>
      <c r="P411" s="108"/>
      <c r="Q411" s="108"/>
      <c r="R411" s="108"/>
      <c r="S411" s="108"/>
      <c r="T411" s="109"/>
      <c r="AT411" s="105" t="s">
        <v>144</v>
      </c>
      <c r="AU411" s="105" t="s">
        <v>81</v>
      </c>
      <c r="AV411" s="103" t="s">
        <v>79</v>
      </c>
      <c r="AW411" s="103" t="s">
        <v>29</v>
      </c>
      <c r="AX411" s="103" t="s">
        <v>71</v>
      </c>
      <c r="AY411" s="105" t="s">
        <v>135</v>
      </c>
    </row>
    <row r="412" spans="1:65" s="111" customFormat="1">
      <c r="B412" s="110"/>
      <c r="D412" s="104" t="s">
        <v>144</v>
      </c>
      <c r="E412" s="112" t="s">
        <v>1</v>
      </c>
      <c r="F412" s="113" t="s">
        <v>189</v>
      </c>
      <c r="H412" s="114">
        <v>7</v>
      </c>
      <c r="L412" s="110"/>
      <c r="M412" s="115"/>
      <c r="N412" s="116"/>
      <c r="O412" s="116"/>
      <c r="P412" s="116"/>
      <c r="Q412" s="116"/>
      <c r="R412" s="116"/>
      <c r="S412" s="116"/>
      <c r="T412" s="117"/>
      <c r="AT412" s="112" t="s">
        <v>144</v>
      </c>
      <c r="AU412" s="112" t="s">
        <v>81</v>
      </c>
      <c r="AV412" s="111" t="s">
        <v>81</v>
      </c>
      <c r="AW412" s="111" t="s">
        <v>29</v>
      </c>
      <c r="AX412" s="111" t="s">
        <v>71</v>
      </c>
      <c r="AY412" s="112" t="s">
        <v>135</v>
      </c>
    </row>
    <row r="413" spans="1:65" s="103" customFormat="1">
      <c r="B413" s="102"/>
      <c r="D413" s="104" t="s">
        <v>144</v>
      </c>
      <c r="E413" s="105" t="s">
        <v>1</v>
      </c>
      <c r="F413" s="106" t="s">
        <v>155</v>
      </c>
      <c r="H413" s="105" t="s">
        <v>1</v>
      </c>
      <c r="L413" s="102"/>
      <c r="M413" s="107"/>
      <c r="N413" s="108"/>
      <c r="O413" s="108"/>
      <c r="P413" s="108"/>
      <c r="Q413" s="108"/>
      <c r="R413" s="108"/>
      <c r="S413" s="108"/>
      <c r="T413" s="109"/>
      <c r="AT413" s="105" t="s">
        <v>144</v>
      </c>
      <c r="AU413" s="105" t="s">
        <v>81</v>
      </c>
      <c r="AV413" s="103" t="s">
        <v>79</v>
      </c>
      <c r="AW413" s="103" t="s">
        <v>29</v>
      </c>
      <c r="AX413" s="103" t="s">
        <v>71</v>
      </c>
      <c r="AY413" s="105" t="s">
        <v>135</v>
      </c>
    </row>
    <row r="414" spans="1:65" s="111" customFormat="1">
      <c r="B414" s="110"/>
      <c r="D414" s="104" t="s">
        <v>144</v>
      </c>
      <c r="E414" s="112" t="s">
        <v>1</v>
      </c>
      <c r="F414" s="113" t="s">
        <v>79</v>
      </c>
      <c r="H414" s="114">
        <v>1</v>
      </c>
      <c r="L414" s="110"/>
      <c r="M414" s="115"/>
      <c r="N414" s="116"/>
      <c r="O414" s="116"/>
      <c r="P414" s="116"/>
      <c r="Q414" s="116"/>
      <c r="R414" s="116"/>
      <c r="S414" s="116"/>
      <c r="T414" s="117"/>
      <c r="AT414" s="112" t="s">
        <v>144</v>
      </c>
      <c r="AU414" s="112" t="s">
        <v>81</v>
      </c>
      <c r="AV414" s="111" t="s">
        <v>81</v>
      </c>
      <c r="AW414" s="111" t="s">
        <v>29</v>
      </c>
      <c r="AX414" s="111" t="s">
        <v>71</v>
      </c>
      <c r="AY414" s="112" t="s">
        <v>135</v>
      </c>
    </row>
    <row r="415" spans="1:65" s="119" customFormat="1">
      <c r="B415" s="118"/>
      <c r="D415" s="104" t="s">
        <v>144</v>
      </c>
      <c r="E415" s="120" t="s">
        <v>1</v>
      </c>
      <c r="F415" s="121" t="s">
        <v>156</v>
      </c>
      <c r="H415" s="122">
        <v>8</v>
      </c>
      <c r="L415" s="118"/>
      <c r="M415" s="123"/>
      <c r="N415" s="124"/>
      <c r="O415" s="124"/>
      <c r="P415" s="124"/>
      <c r="Q415" s="124"/>
      <c r="R415" s="124"/>
      <c r="S415" s="124"/>
      <c r="T415" s="125"/>
      <c r="AT415" s="120" t="s">
        <v>144</v>
      </c>
      <c r="AU415" s="120" t="s">
        <v>81</v>
      </c>
      <c r="AV415" s="119" t="s">
        <v>142</v>
      </c>
      <c r="AW415" s="119" t="s">
        <v>29</v>
      </c>
      <c r="AX415" s="119" t="s">
        <v>79</v>
      </c>
      <c r="AY415" s="120" t="s">
        <v>135</v>
      </c>
    </row>
    <row r="416" spans="1:65" s="15" customFormat="1" ht="16.5" customHeight="1">
      <c r="A416" s="154"/>
      <c r="B416" s="8"/>
      <c r="C416" s="126" t="s">
        <v>516</v>
      </c>
      <c r="D416" s="126" t="s">
        <v>190</v>
      </c>
      <c r="E416" s="127" t="s">
        <v>517</v>
      </c>
      <c r="F416" s="128" t="s">
        <v>518</v>
      </c>
      <c r="G416" s="129" t="s">
        <v>149</v>
      </c>
      <c r="H416" s="130">
        <v>8</v>
      </c>
      <c r="I416" s="131"/>
      <c r="J416" s="132">
        <f>ROUND(I416*H416,2)</f>
        <v>0</v>
      </c>
      <c r="K416" s="133"/>
      <c r="L416" s="234"/>
      <c r="M416" s="235" t="s">
        <v>1</v>
      </c>
      <c r="N416" s="134" t="s">
        <v>36</v>
      </c>
      <c r="O416" s="28"/>
      <c r="P416" s="100">
        <f>O416*H416</f>
        <v>0</v>
      </c>
      <c r="Q416" s="100">
        <v>1.47E-3</v>
      </c>
      <c r="R416" s="100">
        <f>Q416*H416</f>
        <v>1.176E-2</v>
      </c>
      <c r="S416" s="100">
        <v>0</v>
      </c>
      <c r="T416" s="101">
        <f>S416*H416</f>
        <v>0</v>
      </c>
      <c r="U416" s="154"/>
      <c r="V416" s="154"/>
      <c r="W416" s="154"/>
      <c r="X416" s="154"/>
      <c r="Y416" s="154"/>
      <c r="Z416" s="154"/>
      <c r="AA416" s="154"/>
      <c r="AB416" s="154"/>
      <c r="AC416" s="154"/>
      <c r="AD416" s="154"/>
      <c r="AE416" s="154"/>
      <c r="AR416" s="232" t="s">
        <v>335</v>
      </c>
      <c r="AT416" s="232" t="s">
        <v>190</v>
      </c>
      <c r="AU416" s="232" t="s">
        <v>81</v>
      </c>
      <c r="AY416" s="191" t="s">
        <v>135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91" t="s">
        <v>79</v>
      </c>
      <c r="BK416" s="233">
        <f>ROUND(I416*H416,2)</f>
        <v>0</v>
      </c>
      <c r="BL416" s="191" t="s">
        <v>242</v>
      </c>
      <c r="BM416" s="232" t="s">
        <v>519</v>
      </c>
    </row>
    <row r="417" spans="1:65" s="15" customFormat="1" ht="16.5" customHeight="1">
      <c r="A417" s="154"/>
      <c r="B417" s="8"/>
      <c r="C417" s="91" t="s">
        <v>520</v>
      </c>
      <c r="D417" s="91" t="s">
        <v>138</v>
      </c>
      <c r="E417" s="92" t="s">
        <v>521</v>
      </c>
      <c r="F417" s="93" t="s">
        <v>522</v>
      </c>
      <c r="G417" s="94" t="s">
        <v>149</v>
      </c>
      <c r="H417" s="95">
        <v>7</v>
      </c>
      <c r="I417" s="96"/>
      <c r="J417" s="97">
        <f>ROUND(I417*H417,2)</f>
        <v>0</v>
      </c>
      <c r="K417" s="98"/>
      <c r="L417" s="8"/>
      <c r="M417" s="231" t="s">
        <v>1</v>
      </c>
      <c r="N417" s="99" t="s">
        <v>36</v>
      </c>
      <c r="O417" s="28"/>
      <c r="P417" s="100">
        <f>O417*H417</f>
        <v>0</v>
      </c>
      <c r="Q417" s="100">
        <v>0</v>
      </c>
      <c r="R417" s="100">
        <f>Q417*H417</f>
        <v>0</v>
      </c>
      <c r="S417" s="100">
        <v>8.4999999999999995E-4</v>
      </c>
      <c r="T417" s="101">
        <f>S417*H417</f>
        <v>5.9499999999999996E-3</v>
      </c>
      <c r="U417" s="154"/>
      <c r="V417" s="154"/>
      <c r="W417" s="154"/>
      <c r="X417" s="154"/>
      <c r="Y417" s="154"/>
      <c r="Z417" s="154"/>
      <c r="AA417" s="154"/>
      <c r="AB417" s="154"/>
      <c r="AC417" s="154"/>
      <c r="AD417" s="154"/>
      <c r="AE417" s="154"/>
      <c r="AR417" s="232" t="s">
        <v>242</v>
      </c>
      <c r="AT417" s="232" t="s">
        <v>138</v>
      </c>
      <c r="AU417" s="232" t="s">
        <v>81</v>
      </c>
      <c r="AY417" s="191" t="s">
        <v>135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91" t="s">
        <v>79</v>
      </c>
      <c r="BK417" s="233">
        <f>ROUND(I417*H417,2)</f>
        <v>0</v>
      </c>
      <c r="BL417" s="191" t="s">
        <v>242</v>
      </c>
      <c r="BM417" s="232" t="s">
        <v>523</v>
      </c>
    </row>
    <row r="418" spans="1:65" s="111" customFormat="1">
      <c r="B418" s="110"/>
      <c r="D418" s="104" t="s">
        <v>144</v>
      </c>
      <c r="E418" s="112" t="s">
        <v>1</v>
      </c>
      <c r="F418" s="113" t="s">
        <v>189</v>
      </c>
      <c r="H418" s="114">
        <v>7</v>
      </c>
      <c r="L418" s="110"/>
      <c r="M418" s="115"/>
      <c r="N418" s="116"/>
      <c r="O418" s="116"/>
      <c r="P418" s="116"/>
      <c r="Q418" s="116"/>
      <c r="R418" s="116"/>
      <c r="S418" s="116"/>
      <c r="T418" s="117"/>
      <c r="AT418" s="112" t="s">
        <v>144</v>
      </c>
      <c r="AU418" s="112" t="s">
        <v>81</v>
      </c>
      <c r="AV418" s="111" t="s">
        <v>81</v>
      </c>
      <c r="AW418" s="111" t="s">
        <v>29</v>
      </c>
      <c r="AX418" s="111" t="s">
        <v>79</v>
      </c>
      <c r="AY418" s="112" t="s">
        <v>135</v>
      </c>
    </row>
    <row r="419" spans="1:65" s="15" customFormat="1" ht="16.5" customHeight="1">
      <c r="A419" s="154"/>
      <c r="B419" s="8"/>
      <c r="C419" s="91" t="s">
        <v>524</v>
      </c>
      <c r="D419" s="91" t="s">
        <v>138</v>
      </c>
      <c r="E419" s="92" t="s">
        <v>525</v>
      </c>
      <c r="F419" s="93" t="s">
        <v>526</v>
      </c>
      <c r="G419" s="94" t="s">
        <v>149</v>
      </c>
      <c r="H419" s="95">
        <v>8</v>
      </c>
      <c r="I419" s="96"/>
      <c r="J419" s="97">
        <f>ROUND(I419*H419,2)</f>
        <v>0</v>
      </c>
      <c r="K419" s="98"/>
      <c r="L419" s="8"/>
      <c r="M419" s="231" t="s">
        <v>1</v>
      </c>
      <c r="N419" s="99" t="s">
        <v>36</v>
      </c>
      <c r="O419" s="28"/>
      <c r="P419" s="100">
        <f>O419*H419</f>
        <v>0</v>
      </c>
      <c r="Q419" s="100">
        <v>2.3000000000000001E-4</v>
      </c>
      <c r="R419" s="100">
        <f>Q419*H419</f>
        <v>1.8400000000000001E-3</v>
      </c>
      <c r="S419" s="100">
        <v>0</v>
      </c>
      <c r="T419" s="101">
        <f>S419*H419</f>
        <v>0</v>
      </c>
      <c r="U419" s="154"/>
      <c r="V419" s="154"/>
      <c r="W419" s="154"/>
      <c r="X419" s="154"/>
      <c r="Y419" s="154"/>
      <c r="Z419" s="154"/>
      <c r="AA419" s="154"/>
      <c r="AB419" s="154"/>
      <c r="AC419" s="154"/>
      <c r="AD419" s="154"/>
      <c r="AE419" s="154"/>
      <c r="AR419" s="232" t="s">
        <v>242</v>
      </c>
      <c r="AT419" s="232" t="s">
        <v>138</v>
      </c>
      <c r="AU419" s="232" t="s">
        <v>81</v>
      </c>
      <c r="AY419" s="191" t="s">
        <v>135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91" t="s">
        <v>79</v>
      </c>
      <c r="BK419" s="233">
        <f>ROUND(I419*H419,2)</f>
        <v>0</v>
      </c>
      <c r="BL419" s="191" t="s">
        <v>242</v>
      </c>
      <c r="BM419" s="232" t="s">
        <v>527</v>
      </c>
    </row>
    <row r="420" spans="1:65" s="15" customFormat="1" ht="16.5" customHeight="1">
      <c r="A420" s="154"/>
      <c r="B420" s="8"/>
      <c r="C420" s="91" t="s">
        <v>528</v>
      </c>
      <c r="D420" s="91" t="s">
        <v>138</v>
      </c>
      <c r="E420" s="92" t="s">
        <v>529</v>
      </c>
      <c r="F420" s="93" t="s">
        <v>530</v>
      </c>
      <c r="G420" s="94" t="s">
        <v>149</v>
      </c>
      <c r="H420" s="95">
        <v>4</v>
      </c>
      <c r="I420" s="96"/>
      <c r="J420" s="97">
        <f>ROUND(I420*H420,2)</f>
        <v>0</v>
      </c>
      <c r="K420" s="98"/>
      <c r="L420" s="8"/>
      <c r="M420" s="231" t="s">
        <v>1</v>
      </c>
      <c r="N420" s="99" t="s">
        <v>36</v>
      </c>
      <c r="O420" s="28"/>
      <c r="P420" s="100">
        <f>O420*H420</f>
        <v>0</v>
      </c>
      <c r="Q420" s="100">
        <v>2.7999999999999998E-4</v>
      </c>
      <c r="R420" s="100">
        <f>Q420*H420</f>
        <v>1.1199999999999999E-3</v>
      </c>
      <c r="S420" s="100">
        <v>0</v>
      </c>
      <c r="T420" s="101">
        <f>S420*H420</f>
        <v>0</v>
      </c>
      <c r="U420" s="154"/>
      <c r="V420" s="154"/>
      <c r="W420" s="154"/>
      <c r="X420" s="154"/>
      <c r="Y420" s="154"/>
      <c r="Z420" s="154"/>
      <c r="AA420" s="154"/>
      <c r="AB420" s="154"/>
      <c r="AC420" s="154"/>
      <c r="AD420" s="154"/>
      <c r="AE420" s="154"/>
      <c r="AR420" s="232" t="s">
        <v>242</v>
      </c>
      <c r="AT420" s="232" t="s">
        <v>138</v>
      </c>
      <c r="AU420" s="232" t="s">
        <v>81</v>
      </c>
      <c r="AY420" s="191" t="s">
        <v>135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91" t="s">
        <v>79</v>
      </c>
      <c r="BK420" s="233">
        <f>ROUND(I420*H420,2)</f>
        <v>0</v>
      </c>
      <c r="BL420" s="191" t="s">
        <v>242</v>
      </c>
      <c r="BM420" s="232" t="s">
        <v>531</v>
      </c>
    </row>
    <row r="421" spans="1:65" s="15" customFormat="1" ht="21.75" customHeight="1">
      <c r="A421" s="154"/>
      <c r="B421" s="8"/>
      <c r="C421" s="91" t="s">
        <v>532</v>
      </c>
      <c r="D421" s="91" t="s">
        <v>138</v>
      </c>
      <c r="E421" s="92" t="s">
        <v>533</v>
      </c>
      <c r="F421" s="93" t="s">
        <v>534</v>
      </c>
      <c r="G421" s="94" t="s">
        <v>149</v>
      </c>
      <c r="H421" s="95">
        <v>1</v>
      </c>
      <c r="I421" s="96"/>
      <c r="J421" s="97">
        <f>ROUND(I421*H421,2)</f>
        <v>0</v>
      </c>
      <c r="K421" s="98"/>
      <c r="L421" s="8"/>
      <c r="M421" s="231" t="s">
        <v>1</v>
      </c>
      <c r="N421" s="99" t="s">
        <v>36</v>
      </c>
      <c r="O421" s="28"/>
      <c r="P421" s="100">
        <f>O421*H421</f>
        <v>0</v>
      </c>
      <c r="Q421" s="100">
        <v>1.2800000000000001E-3</v>
      </c>
      <c r="R421" s="100">
        <f>Q421*H421</f>
        <v>1.2800000000000001E-3</v>
      </c>
      <c r="S421" s="100">
        <v>0</v>
      </c>
      <c r="T421" s="101">
        <f>S421*H421</f>
        <v>0</v>
      </c>
      <c r="U421" s="154"/>
      <c r="V421" s="154"/>
      <c r="W421" s="154"/>
      <c r="X421" s="154"/>
      <c r="Y421" s="154"/>
      <c r="Z421" s="154"/>
      <c r="AA421" s="154"/>
      <c r="AB421" s="154"/>
      <c r="AC421" s="154"/>
      <c r="AD421" s="154"/>
      <c r="AE421" s="154"/>
      <c r="AR421" s="232" t="s">
        <v>242</v>
      </c>
      <c r="AT421" s="232" t="s">
        <v>138</v>
      </c>
      <c r="AU421" s="232" t="s">
        <v>81</v>
      </c>
      <c r="AY421" s="191" t="s">
        <v>135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91" t="s">
        <v>79</v>
      </c>
      <c r="BK421" s="233">
        <f>ROUND(I421*H421,2)</f>
        <v>0</v>
      </c>
      <c r="BL421" s="191" t="s">
        <v>242</v>
      </c>
      <c r="BM421" s="232" t="s">
        <v>535</v>
      </c>
    </row>
    <row r="422" spans="1:65" s="15" customFormat="1" ht="24.2" customHeight="1">
      <c r="A422" s="154"/>
      <c r="B422" s="8"/>
      <c r="C422" s="91" t="s">
        <v>536</v>
      </c>
      <c r="D422" s="91" t="s">
        <v>138</v>
      </c>
      <c r="E422" s="92" t="s">
        <v>537</v>
      </c>
      <c r="F422" s="93" t="s">
        <v>538</v>
      </c>
      <c r="G422" s="94" t="s">
        <v>277</v>
      </c>
      <c r="H422" s="95">
        <v>0.35099999999999998</v>
      </c>
      <c r="I422" s="96"/>
      <c r="J422" s="97">
        <f>ROUND(I422*H422,2)</f>
        <v>0</v>
      </c>
      <c r="K422" s="98"/>
      <c r="L422" s="8"/>
      <c r="M422" s="231" t="s">
        <v>1</v>
      </c>
      <c r="N422" s="99" t="s">
        <v>36</v>
      </c>
      <c r="O422" s="28"/>
      <c r="P422" s="100">
        <f>O422*H422</f>
        <v>0</v>
      </c>
      <c r="Q422" s="100">
        <v>0</v>
      </c>
      <c r="R422" s="100">
        <f>Q422*H422</f>
        <v>0</v>
      </c>
      <c r="S422" s="100">
        <v>0</v>
      </c>
      <c r="T422" s="101">
        <f>S422*H422</f>
        <v>0</v>
      </c>
      <c r="U422" s="154"/>
      <c r="V422" s="154"/>
      <c r="W422" s="154"/>
      <c r="X422" s="154"/>
      <c r="Y422" s="154"/>
      <c r="Z422" s="154"/>
      <c r="AA422" s="154"/>
      <c r="AB422" s="154"/>
      <c r="AC422" s="154"/>
      <c r="AD422" s="154"/>
      <c r="AE422" s="154"/>
      <c r="AR422" s="232" t="s">
        <v>242</v>
      </c>
      <c r="AT422" s="232" t="s">
        <v>138</v>
      </c>
      <c r="AU422" s="232" t="s">
        <v>81</v>
      </c>
      <c r="AY422" s="191" t="s">
        <v>135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91" t="s">
        <v>79</v>
      </c>
      <c r="BK422" s="233">
        <f>ROUND(I422*H422,2)</f>
        <v>0</v>
      </c>
      <c r="BL422" s="191" t="s">
        <v>242</v>
      </c>
      <c r="BM422" s="232" t="s">
        <v>539</v>
      </c>
    </row>
    <row r="423" spans="1:65" s="15" customFormat="1" ht="33" customHeight="1">
      <c r="A423" s="154"/>
      <c r="B423" s="8"/>
      <c r="C423" s="91" t="s">
        <v>540</v>
      </c>
      <c r="D423" s="91" t="s">
        <v>138</v>
      </c>
      <c r="E423" s="92" t="s">
        <v>541</v>
      </c>
      <c r="F423" s="93" t="s">
        <v>542</v>
      </c>
      <c r="G423" s="94" t="s">
        <v>277</v>
      </c>
      <c r="H423" s="95">
        <v>0.35099999999999998</v>
      </c>
      <c r="I423" s="96"/>
      <c r="J423" s="97">
        <f>ROUND(I423*H423,2)</f>
        <v>0</v>
      </c>
      <c r="K423" s="98"/>
      <c r="L423" s="8"/>
      <c r="M423" s="231" t="s">
        <v>1</v>
      </c>
      <c r="N423" s="99" t="s">
        <v>36</v>
      </c>
      <c r="O423" s="28"/>
      <c r="P423" s="100">
        <f>O423*H423</f>
        <v>0</v>
      </c>
      <c r="Q423" s="100">
        <v>0</v>
      </c>
      <c r="R423" s="100">
        <f>Q423*H423</f>
        <v>0</v>
      </c>
      <c r="S423" s="100">
        <v>0</v>
      </c>
      <c r="T423" s="101">
        <f>S423*H423</f>
        <v>0</v>
      </c>
      <c r="U423" s="154"/>
      <c r="V423" s="154"/>
      <c r="W423" s="154"/>
      <c r="X423" s="154"/>
      <c r="Y423" s="154"/>
      <c r="Z423" s="154"/>
      <c r="AA423" s="154"/>
      <c r="AB423" s="154"/>
      <c r="AC423" s="154"/>
      <c r="AD423" s="154"/>
      <c r="AE423" s="154"/>
      <c r="AR423" s="232" t="s">
        <v>242</v>
      </c>
      <c r="AT423" s="232" t="s">
        <v>138</v>
      </c>
      <c r="AU423" s="232" t="s">
        <v>81</v>
      </c>
      <c r="AY423" s="191" t="s">
        <v>135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191" t="s">
        <v>79</v>
      </c>
      <c r="BK423" s="233">
        <f>ROUND(I423*H423,2)</f>
        <v>0</v>
      </c>
      <c r="BL423" s="191" t="s">
        <v>242</v>
      </c>
      <c r="BM423" s="232" t="s">
        <v>543</v>
      </c>
    </row>
    <row r="424" spans="1:65" s="81" customFormat="1" ht="22.9" customHeight="1">
      <c r="B424" s="80"/>
      <c r="D424" s="82" t="s">
        <v>70</v>
      </c>
      <c r="E424" s="89" t="s">
        <v>544</v>
      </c>
      <c r="F424" s="89" t="s">
        <v>545</v>
      </c>
      <c r="J424" s="90">
        <f>BK424</f>
        <v>0</v>
      </c>
      <c r="L424" s="80"/>
      <c r="M424" s="85"/>
      <c r="N424" s="86"/>
      <c r="O424" s="86"/>
      <c r="P424" s="87">
        <f>SUM(P425:P446)</f>
        <v>0</v>
      </c>
      <c r="Q424" s="86"/>
      <c r="R424" s="87">
        <f>SUM(R425:R446)</f>
        <v>0.23550000000000001</v>
      </c>
      <c r="S424" s="86"/>
      <c r="T424" s="88">
        <f>SUM(T425:T446)</f>
        <v>0</v>
      </c>
      <c r="AR424" s="82" t="s">
        <v>81</v>
      </c>
      <c r="AT424" s="229" t="s">
        <v>70</v>
      </c>
      <c r="AU424" s="229" t="s">
        <v>79</v>
      </c>
      <c r="AY424" s="82" t="s">
        <v>135</v>
      </c>
      <c r="BK424" s="230">
        <f>SUM(BK425:BK446)</f>
        <v>0</v>
      </c>
    </row>
    <row r="425" spans="1:65" s="15" customFormat="1" ht="33" customHeight="1">
      <c r="A425" s="154"/>
      <c r="B425" s="8"/>
      <c r="C425" s="91" t="s">
        <v>546</v>
      </c>
      <c r="D425" s="91" t="s">
        <v>138</v>
      </c>
      <c r="E425" s="92" t="s">
        <v>547</v>
      </c>
      <c r="F425" s="93" t="s">
        <v>548</v>
      </c>
      <c r="G425" s="94" t="s">
        <v>408</v>
      </c>
      <c r="H425" s="95">
        <v>7</v>
      </c>
      <c r="I425" s="96"/>
      <c r="J425" s="97">
        <f>ROUND(I425*H425,2)</f>
        <v>0</v>
      </c>
      <c r="K425" s="98"/>
      <c r="L425" s="8"/>
      <c r="M425" s="231" t="s">
        <v>1</v>
      </c>
      <c r="N425" s="99" t="s">
        <v>36</v>
      </c>
      <c r="O425" s="28"/>
      <c r="P425" s="100">
        <f>O425*H425</f>
        <v>0</v>
      </c>
      <c r="Q425" s="100">
        <v>1.2E-2</v>
      </c>
      <c r="R425" s="100">
        <f>Q425*H425</f>
        <v>8.4000000000000005E-2</v>
      </c>
      <c r="S425" s="100">
        <v>0</v>
      </c>
      <c r="T425" s="101">
        <f>S425*H425</f>
        <v>0</v>
      </c>
      <c r="U425" s="154"/>
      <c r="V425" s="154"/>
      <c r="W425" s="154"/>
      <c r="X425" s="154"/>
      <c r="Y425" s="154"/>
      <c r="Z425" s="154"/>
      <c r="AA425" s="154"/>
      <c r="AB425" s="154"/>
      <c r="AC425" s="154"/>
      <c r="AD425" s="154"/>
      <c r="AE425" s="154"/>
      <c r="AR425" s="232" t="s">
        <v>242</v>
      </c>
      <c r="AT425" s="232" t="s">
        <v>138</v>
      </c>
      <c r="AU425" s="232" t="s">
        <v>81</v>
      </c>
      <c r="AY425" s="191" t="s">
        <v>135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91" t="s">
        <v>79</v>
      </c>
      <c r="BK425" s="233">
        <f>ROUND(I425*H425,2)</f>
        <v>0</v>
      </c>
      <c r="BL425" s="191" t="s">
        <v>242</v>
      </c>
      <c r="BM425" s="232" t="s">
        <v>549</v>
      </c>
    </row>
    <row r="426" spans="1:65" s="103" customFormat="1" ht="33.75">
      <c r="B426" s="102"/>
      <c r="D426" s="104" t="s">
        <v>144</v>
      </c>
      <c r="E426" s="105" t="s">
        <v>1</v>
      </c>
      <c r="F426" s="106" t="s">
        <v>550</v>
      </c>
      <c r="H426" s="105" t="s">
        <v>1</v>
      </c>
      <c r="L426" s="102"/>
      <c r="M426" s="107"/>
      <c r="N426" s="108"/>
      <c r="O426" s="108"/>
      <c r="P426" s="108"/>
      <c r="Q426" s="108"/>
      <c r="R426" s="108"/>
      <c r="S426" s="108"/>
      <c r="T426" s="109"/>
      <c r="AT426" s="105" t="s">
        <v>144</v>
      </c>
      <c r="AU426" s="105" t="s">
        <v>81</v>
      </c>
      <c r="AV426" s="103" t="s">
        <v>79</v>
      </c>
      <c r="AW426" s="103" t="s">
        <v>29</v>
      </c>
      <c r="AX426" s="103" t="s">
        <v>71</v>
      </c>
      <c r="AY426" s="105" t="s">
        <v>135</v>
      </c>
    </row>
    <row r="427" spans="1:65" s="103" customFormat="1">
      <c r="B427" s="102"/>
      <c r="D427" s="104" t="s">
        <v>144</v>
      </c>
      <c r="E427" s="105" t="s">
        <v>1</v>
      </c>
      <c r="F427" s="106" t="s">
        <v>145</v>
      </c>
      <c r="H427" s="105" t="s">
        <v>1</v>
      </c>
      <c r="L427" s="102"/>
      <c r="M427" s="107"/>
      <c r="N427" s="108"/>
      <c r="O427" s="108"/>
      <c r="P427" s="108"/>
      <c r="Q427" s="108"/>
      <c r="R427" s="108"/>
      <c r="S427" s="108"/>
      <c r="T427" s="109"/>
      <c r="AT427" s="105" t="s">
        <v>144</v>
      </c>
      <c r="AU427" s="105" t="s">
        <v>81</v>
      </c>
      <c r="AV427" s="103" t="s">
        <v>79</v>
      </c>
      <c r="AW427" s="103" t="s">
        <v>29</v>
      </c>
      <c r="AX427" s="103" t="s">
        <v>71</v>
      </c>
      <c r="AY427" s="105" t="s">
        <v>135</v>
      </c>
    </row>
    <row r="428" spans="1:65" s="111" customFormat="1">
      <c r="B428" s="110"/>
      <c r="D428" s="104" t="s">
        <v>144</v>
      </c>
      <c r="E428" s="112" t="s">
        <v>1</v>
      </c>
      <c r="F428" s="113" t="s">
        <v>189</v>
      </c>
      <c r="H428" s="114">
        <v>7</v>
      </c>
      <c r="L428" s="110"/>
      <c r="M428" s="115"/>
      <c r="N428" s="116"/>
      <c r="O428" s="116"/>
      <c r="P428" s="116"/>
      <c r="Q428" s="116"/>
      <c r="R428" s="116"/>
      <c r="S428" s="116"/>
      <c r="T428" s="117"/>
      <c r="AT428" s="112" t="s">
        <v>144</v>
      </c>
      <c r="AU428" s="112" t="s">
        <v>81</v>
      </c>
      <c r="AV428" s="111" t="s">
        <v>81</v>
      </c>
      <c r="AW428" s="111" t="s">
        <v>29</v>
      </c>
      <c r="AX428" s="111" t="s">
        <v>71</v>
      </c>
      <c r="AY428" s="112" t="s">
        <v>135</v>
      </c>
    </row>
    <row r="429" spans="1:65" s="119" customFormat="1">
      <c r="B429" s="118"/>
      <c r="D429" s="104" t="s">
        <v>144</v>
      </c>
      <c r="E429" s="120" t="s">
        <v>1</v>
      </c>
      <c r="F429" s="121" t="s">
        <v>156</v>
      </c>
      <c r="H429" s="122">
        <v>7</v>
      </c>
      <c r="L429" s="118"/>
      <c r="M429" s="123"/>
      <c r="N429" s="124"/>
      <c r="O429" s="124"/>
      <c r="P429" s="124"/>
      <c r="Q429" s="124"/>
      <c r="R429" s="124"/>
      <c r="S429" s="124"/>
      <c r="T429" s="125"/>
      <c r="AT429" s="120" t="s">
        <v>144</v>
      </c>
      <c r="AU429" s="120" t="s">
        <v>81</v>
      </c>
      <c r="AV429" s="119" t="s">
        <v>142</v>
      </c>
      <c r="AW429" s="119" t="s">
        <v>29</v>
      </c>
      <c r="AX429" s="119" t="s">
        <v>79</v>
      </c>
      <c r="AY429" s="120" t="s">
        <v>135</v>
      </c>
    </row>
    <row r="430" spans="1:65" s="15" customFormat="1" ht="24.2" customHeight="1">
      <c r="A430" s="154"/>
      <c r="B430" s="8"/>
      <c r="C430" s="91" t="s">
        <v>551</v>
      </c>
      <c r="D430" s="91" t="s">
        <v>138</v>
      </c>
      <c r="E430" s="92" t="s">
        <v>552</v>
      </c>
      <c r="F430" s="93" t="s">
        <v>553</v>
      </c>
      <c r="G430" s="94" t="s">
        <v>408</v>
      </c>
      <c r="H430" s="95">
        <v>4</v>
      </c>
      <c r="I430" s="96"/>
      <c r="J430" s="97">
        <f>ROUND(I430*H430,2)</f>
        <v>0</v>
      </c>
      <c r="K430" s="98"/>
      <c r="L430" s="8"/>
      <c r="M430" s="231" t="s">
        <v>1</v>
      </c>
      <c r="N430" s="99" t="s">
        <v>36</v>
      </c>
      <c r="O430" s="28"/>
      <c r="P430" s="100">
        <f>O430*H430</f>
        <v>0</v>
      </c>
      <c r="Q430" s="100">
        <v>1.5599999999999999E-2</v>
      </c>
      <c r="R430" s="100">
        <f>Q430*H430</f>
        <v>6.2399999999999997E-2</v>
      </c>
      <c r="S430" s="100">
        <v>0</v>
      </c>
      <c r="T430" s="101">
        <f>S430*H430</f>
        <v>0</v>
      </c>
      <c r="U430" s="154"/>
      <c r="V430" s="154"/>
      <c r="W430" s="154"/>
      <c r="X430" s="154"/>
      <c r="Y430" s="154"/>
      <c r="Z430" s="154"/>
      <c r="AA430" s="154"/>
      <c r="AB430" s="154"/>
      <c r="AC430" s="154"/>
      <c r="AD430" s="154"/>
      <c r="AE430" s="154"/>
      <c r="AR430" s="232" t="s">
        <v>242</v>
      </c>
      <c r="AT430" s="232" t="s">
        <v>138</v>
      </c>
      <c r="AU430" s="232" t="s">
        <v>81</v>
      </c>
      <c r="AY430" s="191" t="s">
        <v>135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91" t="s">
        <v>79</v>
      </c>
      <c r="BK430" s="233">
        <f>ROUND(I430*H430,2)</f>
        <v>0</v>
      </c>
      <c r="BL430" s="191" t="s">
        <v>242</v>
      </c>
      <c r="BM430" s="232" t="s">
        <v>554</v>
      </c>
    </row>
    <row r="431" spans="1:65" s="103" customFormat="1" ht="22.5">
      <c r="B431" s="102"/>
      <c r="D431" s="104" t="s">
        <v>144</v>
      </c>
      <c r="E431" s="105" t="s">
        <v>1</v>
      </c>
      <c r="F431" s="106" t="s">
        <v>555</v>
      </c>
      <c r="H431" s="105" t="s">
        <v>1</v>
      </c>
      <c r="L431" s="102"/>
      <c r="M431" s="107"/>
      <c r="N431" s="108"/>
      <c r="O431" s="108"/>
      <c r="P431" s="108"/>
      <c r="Q431" s="108"/>
      <c r="R431" s="108"/>
      <c r="S431" s="108"/>
      <c r="T431" s="109"/>
      <c r="AT431" s="105" t="s">
        <v>144</v>
      </c>
      <c r="AU431" s="105" t="s">
        <v>81</v>
      </c>
      <c r="AV431" s="103" t="s">
        <v>79</v>
      </c>
      <c r="AW431" s="103" t="s">
        <v>29</v>
      </c>
      <c r="AX431" s="103" t="s">
        <v>71</v>
      </c>
      <c r="AY431" s="105" t="s">
        <v>135</v>
      </c>
    </row>
    <row r="432" spans="1:65" s="103" customFormat="1">
      <c r="B432" s="102"/>
      <c r="D432" s="104" t="s">
        <v>144</v>
      </c>
      <c r="E432" s="105" t="s">
        <v>1</v>
      </c>
      <c r="F432" s="106" t="s">
        <v>145</v>
      </c>
      <c r="H432" s="105" t="s">
        <v>1</v>
      </c>
      <c r="L432" s="102"/>
      <c r="M432" s="107"/>
      <c r="N432" s="108"/>
      <c r="O432" s="108"/>
      <c r="P432" s="108"/>
      <c r="Q432" s="108"/>
      <c r="R432" s="108"/>
      <c r="S432" s="108"/>
      <c r="T432" s="109"/>
      <c r="AT432" s="105" t="s">
        <v>144</v>
      </c>
      <c r="AU432" s="105" t="s">
        <v>81</v>
      </c>
      <c r="AV432" s="103" t="s">
        <v>79</v>
      </c>
      <c r="AW432" s="103" t="s">
        <v>29</v>
      </c>
      <c r="AX432" s="103" t="s">
        <v>71</v>
      </c>
      <c r="AY432" s="105" t="s">
        <v>135</v>
      </c>
    </row>
    <row r="433" spans="1:65" s="111" customFormat="1">
      <c r="B433" s="110"/>
      <c r="D433" s="104" t="s">
        <v>144</v>
      </c>
      <c r="E433" s="112" t="s">
        <v>1</v>
      </c>
      <c r="F433" s="113" t="s">
        <v>142</v>
      </c>
      <c r="H433" s="114">
        <v>4</v>
      </c>
      <c r="L433" s="110"/>
      <c r="M433" s="115"/>
      <c r="N433" s="116"/>
      <c r="O433" s="116"/>
      <c r="P433" s="116"/>
      <c r="Q433" s="116"/>
      <c r="R433" s="116"/>
      <c r="S433" s="116"/>
      <c r="T433" s="117"/>
      <c r="AT433" s="112" t="s">
        <v>144</v>
      </c>
      <c r="AU433" s="112" t="s">
        <v>81</v>
      </c>
      <c r="AV433" s="111" t="s">
        <v>81</v>
      </c>
      <c r="AW433" s="111" t="s">
        <v>29</v>
      </c>
      <c r="AX433" s="111" t="s">
        <v>71</v>
      </c>
      <c r="AY433" s="112" t="s">
        <v>135</v>
      </c>
    </row>
    <row r="434" spans="1:65" s="119" customFormat="1">
      <c r="B434" s="118"/>
      <c r="D434" s="104" t="s">
        <v>144</v>
      </c>
      <c r="E434" s="120" t="s">
        <v>1</v>
      </c>
      <c r="F434" s="121" t="s">
        <v>156</v>
      </c>
      <c r="H434" s="122">
        <v>4</v>
      </c>
      <c r="L434" s="118"/>
      <c r="M434" s="123"/>
      <c r="N434" s="124"/>
      <c r="O434" s="124"/>
      <c r="P434" s="124"/>
      <c r="Q434" s="124"/>
      <c r="R434" s="124"/>
      <c r="S434" s="124"/>
      <c r="T434" s="125"/>
      <c r="AT434" s="120" t="s">
        <v>144</v>
      </c>
      <c r="AU434" s="120" t="s">
        <v>81</v>
      </c>
      <c r="AV434" s="119" t="s">
        <v>142</v>
      </c>
      <c r="AW434" s="119" t="s">
        <v>29</v>
      </c>
      <c r="AX434" s="119" t="s">
        <v>79</v>
      </c>
      <c r="AY434" s="120" t="s">
        <v>135</v>
      </c>
    </row>
    <row r="435" spans="1:65" s="15" customFormat="1" ht="33" customHeight="1">
      <c r="A435" s="154"/>
      <c r="B435" s="8"/>
      <c r="C435" s="91" t="s">
        <v>556</v>
      </c>
      <c r="D435" s="91" t="s">
        <v>138</v>
      </c>
      <c r="E435" s="92" t="s">
        <v>557</v>
      </c>
      <c r="F435" s="93" t="s">
        <v>558</v>
      </c>
      <c r="G435" s="94" t="s">
        <v>408</v>
      </c>
      <c r="H435" s="95">
        <v>5</v>
      </c>
      <c r="I435" s="96"/>
      <c r="J435" s="97">
        <f>ROUND(I435*H435,2)</f>
        <v>0</v>
      </c>
      <c r="K435" s="98"/>
      <c r="L435" s="8"/>
      <c r="M435" s="231" t="s">
        <v>1</v>
      </c>
      <c r="N435" s="99" t="s">
        <v>36</v>
      </c>
      <c r="O435" s="28"/>
      <c r="P435" s="100">
        <f>O435*H435</f>
        <v>0</v>
      </c>
      <c r="Q435" s="100">
        <v>1.6650000000000002E-2</v>
      </c>
      <c r="R435" s="100">
        <f>Q435*H435</f>
        <v>8.3250000000000005E-2</v>
      </c>
      <c r="S435" s="100">
        <v>0</v>
      </c>
      <c r="T435" s="101">
        <f>S435*H435</f>
        <v>0</v>
      </c>
      <c r="U435" s="154"/>
      <c r="V435" s="154"/>
      <c r="W435" s="154"/>
      <c r="X435" s="154"/>
      <c r="Y435" s="154"/>
      <c r="Z435" s="154"/>
      <c r="AA435" s="154"/>
      <c r="AB435" s="154"/>
      <c r="AC435" s="154"/>
      <c r="AD435" s="154"/>
      <c r="AE435" s="154"/>
      <c r="AR435" s="232" t="s">
        <v>242</v>
      </c>
      <c r="AT435" s="232" t="s">
        <v>138</v>
      </c>
      <c r="AU435" s="232" t="s">
        <v>81</v>
      </c>
      <c r="AY435" s="191" t="s">
        <v>135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91" t="s">
        <v>79</v>
      </c>
      <c r="BK435" s="233">
        <f>ROUND(I435*H435,2)</f>
        <v>0</v>
      </c>
      <c r="BL435" s="191" t="s">
        <v>242</v>
      </c>
      <c r="BM435" s="232" t="s">
        <v>559</v>
      </c>
    </row>
    <row r="436" spans="1:65" s="103" customFormat="1" ht="33.75">
      <c r="B436" s="102"/>
      <c r="D436" s="104" t="s">
        <v>144</v>
      </c>
      <c r="E436" s="105" t="s">
        <v>1</v>
      </c>
      <c r="F436" s="106" t="s">
        <v>560</v>
      </c>
      <c r="H436" s="105" t="s">
        <v>1</v>
      </c>
      <c r="L436" s="102"/>
      <c r="M436" s="107"/>
      <c r="N436" s="108"/>
      <c r="O436" s="108"/>
      <c r="P436" s="108"/>
      <c r="Q436" s="108"/>
      <c r="R436" s="108"/>
      <c r="S436" s="108"/>
      <c r="T436" s="109"/>
      <c r="AT436" s="105" t="s">
        <v>144</v>
      </c>
      <c r="AU436" s="105" t="s">
        <v>81</v>
      </c>
      <c r="AV436" s="103" t="s">
        <v>79</v>
      </c>
      <c r="AW436" s="103" t="s">
        <v>29</v>
      </c>
      <c r="AX436" s="103" t="s">
        <v>71</v>
      </c>
      <c r="AY436" s="105" t="s">
        <v>135</v>
      </c>
    </row>
    <row r="437" spans="1:65" s="103" customFormat="1">
      <c r="B437" s="102"/>
      <c r="D437" s="104" t="s">
        <v>144</v>
      </c>
      <c r="E437" s="105" t="s">
        <v>1</v>
      </c>
      <c r="F437" s="106" t="s">
        <v>145</v>
      </c>
      <c r="H437" s="105" t="s">
        <v>1</v>
      </c>
      <c r="L437" s="102"/>
      <c r="M437" s="107"/>
      <c r="N437" s="108"/>
      <c r="O437" s="108"/>
      <c r="P437" s="108"/>
      <c r="Q437" s="108"/>
      <c r="R437" s="108"/>
      <c r="S437" s="108"/>
      <c r="T437" s="109"/>
      <c r="AT437" s="105" t="s">
        <v>144</v>
      </c>
      <c r="AU437" s="105" t="s">
        <v>81</v>
      </c>
      <c r="AV437" s="103" t="s">
        <v>79</v>
      </c>
      <c r="AW437" s="103" t="s">
        <v>29</v>
      </c>
      <c r="AX437" s="103" t="s">
        <v>71</v>
      </c>
      <c r="AY437" s="105" t="s">
        <v>135</v>
      </c>
    </row>
    <row r="438" spans="1:65" s="111" customFormat="1">
      <c r="B438" s="110"/>
      <c r="D438" s="104" t="s">
        <v>144</v>
      </c>
      <c r="E438" s="112" t="s">
        <v>1</v>
      </c>
      <c r="F438" s="113" t="s">
        <v>142</v>
      </c>
      <c r="H438" s="114">
        <v>4</v>
      </c>
      <c r="L438" s="110"/>
      <c r="M438" s="115"/>
      <c r="N438" s="116"/>
      <c r="O438" s="116"/>
      <c r="P438" s="116"/>
      <c r="Q438" s="116"/>
      <c r="R438" s="116"/>
      <c r="S438" s="116"/>
      <c r="T438" s="117"/>
      <c r="AT438" s="112" t="s">
        <v>144</v>
      </c>
      <c r="AU438" s="112" t="s">
        <v>81</v>
      </c>
      <c r="AV438" s="111" t="s">
        <v>81</v>
      </c>
      <c r="AW438" s="111" t="s">
        <v>29</v>
      </c>
      <c r="AX438" s="111" t="s">
        <v>71</v>
      </c>
      <c r="AY438" s="112" t="s">
        <v>135</v>
      </c>
    </row>
    <row r="439" spans="1:65" s="103" customFormat="1">
      <c r="B439" s="102"/>
      <c r="D439" s="104" t="s">
        <v>144</v>
      </c>
      <c r="E439" s="105" t="s">
        <v>1</v>
      </c>
      <c r="F439" s="106" t="s">
        <v>155</v>
      </c>
      <c r="H439" s="105" t="s">
        <v>1</v>
      </c>
      <c r="L439" s="102"/>
      <c r="M439" s="107"/>
      <c r="N439" s="108"/>
      <c r="O439" s="108"/>
      <c r="P439" s="108"/>
      <c r="Q439" s="108"/>
      <c r="R439" s="108"/>
      <c r="S439" s="108"/>
      <c r="T439" s="109"/>
      <c r="AT439" s="105" t="s">
        <v>144</v>
      </c>
      <c r="AU439" s="105" t="s">
        <v>81</v>
      </c>
      <c r="AV439" s="103" t="s">
        <v>79</v>
      </c>
      <c r="AW439" s="103" t="s">
        <v>29</v>
      </c>
      <c r="AX439" s="103" t="s">
        <v>71</v>
      </c>
      <c r="AY439" s="105" t="s">
        <v>135</v>
      </c>
    </row>
    <row r="440" spans="1:65" s="111" customFormat="1">
      <c r="B440" s="110"/>
      <c r="D440" s="104" t="s">
        <v>144</v>
      </c>
      <c r="E440" s="112" t="s">
        <v>1</v>
      </c>
      <c r="F440" s="113" t="s">
        <v>79</v>
      </c>
      <c r="H440" s="114">
        <v>1</v>
      </c>
      <c r="L440" s="110"/>
      <c r="M440" s="115"/>
      <c r="N440" s="116"/>
      <c r="O440" s="116"/>
      <c r="P440" s="116"/>
      <c r="Q440" s="116"/>
      <c r="R440" s="116"/>
      <c r="S440" s="116"/>
      <c r="T440" s="117"/>
      <c r="AT440" s="112" t="s">
        <v>144</v>
      </c>
      <c r="AU440" s="112" t="s">
        <v>81</v>
      </c>
      <c r="AV440" s="111" t="s">
        <v>81</v>
      </c>
      <c r="AW440" s="111" t="s">
        <v>29</v>
      </c>
      <c r="AX440" s="111" t="s">
        <v>71</v>
      </c>
      <c r="AY440" s="112" t="s">
        <v>135</v>
      </c>
    </row>
    <row r="441" spans="1:65" s="119" customFormat="1">
      <c r="B441" s="118"/>
      <c r="D441" s="104" t="s">
        <v>144</v>
      </c>
      <c r="E441" s="120" t="s">
        <v>1</v>
      </c>
      <c r="F441" s="121" t="s">
        <v>156</v>
      </c>
      <c r="H441" s="122">
        <v>5</v>
      </c>
      <c r="L441" s="118"/>
      <c r="M441" s="123"/>
      <c r="N441" s="124"/>
      <c r="O441" s="124"/>
      <c r="P441" s="124"/>
      <c r="Q441" s="124"/>
      <c r="R441" s="124"/>
      <c r="S441" s="124"/>
      <c r="T441" s="125"/>
      <c r="AT441" s="120" t="s">
        <v>144</v>
      </c>
      <c r="AU441" s="120" t="s">
        <v>81</v>
      </c>
      <c r="AV441" s="119" t="s">
        <v>142</v>
      </c>
      <c r="AW441" s="119" t="s">
        <v>29</v>
      </c>
      <c r="AX441" s="119" t="s">
        <v>79</v>
      </c>
      <c r="AY441" s="120" t="s">
        <v>135</v>
      </c>
    </row>
    <row r="442" spans="1:65" s="15" customFormat="1" ht="16.5" customHeight="1">
      <c r="A442" s="154"/>
      <c r="B442" s="8"/>
      <c r="C442" s="91" t="s">
        <v>561</v>
      </c>
      <c r="D442" s="91" t="s">
        <v>138</v>
      </c>
      <c r="E442" s="92" t="s">
        <v>562</v>
      </c>
      <c r="F442" s="93" t="s">
        <v>563</v>
      </c>
      <c r="G442" s="94" t="s">
        <v>408</v>
      </c>
      <c r="H442" s="95">
        <v>9</v>
      </c>
      <c r="I442" s="96"/>
      <c r="J442" s="97">
        <f>ROUND(I442*H442,2)</f>
        <v>0</v>
      </c>
      <c r="K442" s="98"/>
      <c r="L442" s="8"/>
      <c r="M442" s="231" t="s">
        <v>1</v>
      </c>
      <c r="N442" s="99" t="s">
        <v>36</v>
      </c>
      <c r="O442" s="28"/>
      <c r="P442" s="100">
        <f>O442*H442</f>
        <v>0</v>
      </c>
      <c r="Q442" s="100">
        <v>1.4999999999999999E-4</v>
      </c>
      <c r="R442" s="100">
        <f>Q442*H442</f>
        <v>1.3499999999999999E-3</v>
      </c>
      <c r="S442" s="100">
        <v>0</v>
      </c>
      <c r="T442" s="101">
        <f>S442*H442</f>
        <v>0</v>
      </c>
      <c r="U442" s="154"/>
      <c r="V442" s="154"/>
      <c r="W442" s="154"/>
      <c r="X442" s="154"/>
      <c r="Y442" s="154"/>
      <c r="Z442" s="154"/>
      <c r="AA442" s="154"/>
      <c r="AB442" s="154"/>
      <c r="AC442" s="154"/>
      <c r="AD442" s="154"/>
      <c r="AE442" s="154"/>
      <c r="AR442" s="232" t="s">
        <v>242</v>
      </c>
      <c r="AT442" s="232" t="s">
        <v>138</v>
      </c>
      <c r="AU442" s="232" t="s">
        <v>81</v>
      </c>
      <c r="AY442" s="191" t="s">
        <v>135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91" t="s">
        <v>79</v>
      </c>
      <c r="BK442" s="233">
        <f>ROUND(I442*H442,2)</f>
        <v>0</v>
      </c>
      <c r="BL442" s="191" t="s">
        <v>242</v>
      </c>
      <c r="BM442" s="232" t="s">
        <v>564</v>
      </c>
    </row>
    <row r="443" spans="1:65" s="111" customFormat="1">
      <c r="B443" s="110"/>
      <c r="D443" s="104" t="s">
        <v>144</v>
      </c>
      <c r="E443" s="112" t="s">
        <v>1</v>
      </c>
      <c r="F443" s="113" t="s">
        <v>200</v>
      </c>
      <c r="H443" s="114">
        <v>9</v>
      </c>
      <c r="L443" s="110"/>
      <c r="M443" s="115"/>
      <c r="N443" s="116"/>
      <c r="O443" s="116"/>
      <c r="P443" s="116"/>
      <c r="Q443" s="116"/>
      <c r="R443" s="116"/>
      <c r="S443" s="116"/>
      <c r="T443" s="117"/>
      <c r="AT443" s="112" t="s">
        <v>144</v>
      </c>
      <c r="AU443" s="112" t="s">
        <v>81</v>
      </c>
      <c r="AV443" s="111" t="s">
        <v>81</v>
      </c>
      <c r="AW443" s="111" t="s">
        <v>29</v>
      </c>
      <c r="AX443" s="111" t="s">
        <v>79</v>
      </c>
      <c r="AY443" s="112" t="s">
        <v>135</v>
      </c>
    </row>
    <row r="444" spans="1:65" s="15" customFormat="1" ht="16.5" customHeight="1">
      <c r="A444" s="154"/>
      <c r="B444" s="8"/>
      <c r="C444" s="91" t="s">
        <v>565</v>
      </c>
      <c r="D444" s="91" t="s">
        <v>138</v>
      </c>
      <c r="E444" s="92" t="s">
        <v>566</v>
      </c>
      <c r="F444" s="93" t="s">
        <v>567</v>
      </c>
      <c r="G444" s="94" t="s">
        <v>408</v>
      </c>
      <c r="H444" s="95">
        <v>9</v>
      </c>
      <c r="I444" s="96"/>
      <c r="J444" s="97">
        <f>ROUND(I444*H444,2)</f>
        <v>0</v>
      </c>
      <c r="K444" s="98"/>
      <c r="L444" s="8"/>
      <c r="M444" s="231" t="s">
        <v>1</v>
      </c>
      <c r="N444" s="99" t="s">
        <v>36</v>
      </c>
      <c r="O444" s="28"/>
      <c r="P444" s="100">
        <f>O444*H444</f>
        <v>0</v>
      </c>
      <c r="Q444" s="100">
        <v>5.0000000000000001E-4</v>
      </c>
      <c r="R444" s="100">
        <f>Q444*H444</f>
        <v>4.5000000000000005E-3</v>
      </c>
      <c r="S444" s="100">
        <v>0</v>
      </c>
      <c r="T444" s="101">
        <f>S444*H444</f>
        <v>0</v>
      </c>
      <c r="U444" s="154"/>
      <c r="V444" s="154"/>
      <c r="W444" s="154"/>
      <c r="X444" s="154"/>
      <c r="Y444" s="154"/>
      <c r="Z444" s="154"/>
      <c r="AA444" s="154"/>
      <c r="AB444" s="154"/>
      <c r="AC444" s="154"/>
      <c r="AD444" s="154"/>
      <c r="AE444" s="154"/>
      <c r="AR444" s="232" t="s">
        <v>242</v>
      </c>
      <c r="AT444" s="232" t="s">
        <v>138</v>
      </c>
      <c r="AU444" s="232" t="s">
        <v>81</v>
      </c>
      <c r="AY444" s="191" t="s">
        <v>135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91" t="s">
        <v>79</v>
      </c>
      <c r="BK444" s="233">
        <f>ROUND(I444*H444,2)</f>
        <v>0</v>
      </c>
      <c r="BL444" s="191" t="s">
        <v>242</v>
      </c>
      <c r="BM444" s="232" t="s">
        <v>568</v>
      </c>
    </row>
    <row r="445" spans="1:65" s="15" customFormat="1" ht="24.2" customHeight="1">
      <c r="A445" s="154"/>
      <c r="B445" s="8"/>
      <c r="C445" s="91" t="s">
        <v>569</v>
      </c>
      <c r="D445" s="91" t="s">
        <v>138</v>
      </c>
      <c r="E445" s="92" t="s">
        <v>570</v>
      </c>
      <c r="F445" s="93" t="s">
        <v>571</v>
      </c>
      <c r="G445" s="94" t="s">
        <v>277</v>
      </c>
      <c r="H445" s="95">
        <v>0.23599999999999999</v>
      </c>
      <c r="I445" s="96"/>
      <c r="J445" s="97">
        <f>ROUND(I445*H445,2)</f>
        <v>0</v>
      </c>
      <c r="K445" s="98"/>
      <c r="L445" s="8"/>
      <c r="M445" s="231" t="s">
        <v>1</v>
      </c>
      <c r="N445" s="99" t="s">
        <v>36</v>
      </c>
      <c r="O445" s="28"/>
      <c r="P445" s="100">
        <f>O445*H445</f>
        <v>0</v>
      </c>
      <c r="Q445" s="100">
        <v>0</v>
      </c>
      <c r="R445" s="100">
        <f>Q445*H445</f>
        <v>0</v>
      </c>
      <c r="S445" s="100">
        <v>0</v>
      </c>
      <c r="T445" s="101">
        <f>S445*H445</f>
        <v>0</v>
      </c>
      <c r="U445" s="154"/>
      <c r="V445" s="154"/>
      <c r="W445" s="154"/>
      <c r="X445" s="154"/>
      <c r="Y445" s="154"/>
      <c r="Z445" s="154"/>
      <c r="AA445" s="154"/>
      <c r="AB445" s="154"/>
      <c r="AC445" s="154"/>
      <c r="AD445" s="154"/>
      <c r="AE445" s="154"/>
      <c r="AR445" s="232" t="s">
        <v>242</v>
      </c>
      <c r="AT445" s="232" t="s">
        <v>138</v>
      </c>
      <c r="AU445" s="232" t="s">
        <v>81</v>
      </c>
      <c r="AY445" s="191" t="s">
        <v>135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91" t="s">
        <v>79</v>
      </c>
      <c r="BK445" s="233">
        <f>ROUND(I445*H445,2)</f>
        <v>0</v>
      </c>
      <c r="BL445" s="191" t="s">
        <v>242</v>
      </c>
      <c r="BM445" s="232" t="s">
        <v>572</v>
      </c>
    </row>
    <row r="446" spans="1:65" s="15" customFormat="1" ht="24.2" customHeight="1">
      <c r="A446" s="154"/>
      <c r="B446" s="8"/>
      <c r="C446" s="91" t="s">
        <v>573</v>
      </c>
      <c r="D446" s="91" t="s">
        <v>138</v>
      </c>
      <c r="E446" s="92" t="s">
        <v>574</v>
      </c>
      <c r="F446" s="93" t="s">
        <v>575</v>
      </c>
      <c r="G446" s="94" t="s">
        <v>277</v>
      </c>
      <c r="H446" s="95">
        <v>0.23599999999999999</v>
      </c>
      <c r="I446" s="96"/>
      <c r="J446" s="97">
        <f>ROUND(I446*H446,2)</f>
        <v>0</v>
      </c>
      <c r="K446" s="98"/>
      <c r="L446" s="8"/>
      <c r="M446" s="231" t="s">
        <v>1</v>
      </c>
      <c r="N446" s="99" t="s">
        <v>36</v>
      </c>
      <c r="O446" s="28"/>
      <c r="P446" s="100">
        <f>O446*H446</f>
        <v>0</v>
      </c>
      <c r="Q446" s="100">
        <v>0</v>
      </c>
      <c r="R446" s="100">
        <f>Q446*H446</f>
        <v>0</v>
      </c>
      <c r="S446" s="100">
        <v>0</v>
      </c>
      <c r="T446" s="101">
        <f>S446*H446</f>
        <v>0</v>
      </c>
      <c r="U446" s="154"/>
      <c r="V446" s="154"/>
      <c r="W446" s="154"/>
      <c r="X446" s="154"/>
      <c r="Y446" s="154"/>
      <c r="Z446" s="154"/>
      <c r="AA446" s="154"/>
      <c r="AB446" s="154"/>
      <c r="AC446" s="154"/>
      <c r="AD446" s="154"/>
      <c r="AE446" s="154"/>
      <c r="AR446" s="232" t="s">
        <v>242</v>
      </c>
      <c r="AT446" s="232" t="s">
        <v>138</v>
      </c>
      <c r="AU446" s="232" t="s">
        <v>81</v>
      </c>
      <c r="AY446" s="191" t="s">
        <v>135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91" t="s">
        <v>79</v>
      </c>
      <c r="BK446" s="233">
        <f>ROUND(I446*H446,2)</f>
        <v>0</v>
      </c>
      <c r="BL446" s="191" t="s">
        <v>242</v>
      </c>
      <c r="BM446" s="232" t="s">
        <v>576</v>
      </c>
    </row>
    <row r="447" spans="1:65" s="81" customFormat="1" ht="22.9" customHeight="1">
      <c r="B447" s="80"/>
      <c r="D447" s="82" t="s">
        <v>70</v>
      </c>
      <c r="E447" s="89" t="s">
        <v>577</v>
      </c>
      <c r="F447" s="89" t="s">
        <v>578</v>
      </c>
      <c r="J447" s="90">
        <f>BK447</f>
        <v>0</v>
      </c>
      <c r="L447" s="80"/>
      <c r="M447" s="85"/>
      <c r="N447" s="86"/>
      <c r="O447" s="86"/>
      <c r="P447" s="87">
        <f>SUM(P448:P577)</f>
        <v>0</v>
      </c>
      <c r="Q447" s="86"/>
      <c r="R447" s="87">
        <f>SUM(R448:R577)</f>
        <v>0.29878110000000002</v>
      </c>
      <c r="S447" s="86"/>
      <c r="T447" s="88">
        <f>SUM(T448:T577)</f>
        <v>8.6E-3</v>
      </c>
      <c r="AR447" s="82" t="s">
        <v>81</v>
      </c>
      <c r="AT447" s="229" t="s">
        <v>70</v>
      </c>
      <c r="AU447" s="229" t="s">
        <v>79</v>
      </c>
      <c r="AY447" s="82" t="s">
        <v>135</v>
      </c>
      <c r="BK447" s="230">
        <f>SUM(BK448:BK577)</f>
        <v>0</v>
      </c>
    </row>
    <row r="448" spans="1:65" s="15" customFormat="1" ht="24.2" customHeight="1">
      <c r="A448" s="154"/>
      <c r="B448" s="8"/>
      <c r="C448" s="91" t="s">
        <v>579</v>
      </c>
      <c r="D448" s="91" t="s">
        <v>138</v>
      </c>
      <c r="E448" s="92" t="s">
        <v>580</v>
      </c>
      <c r="F448" s="93" t="s">
        <v>581</v>
      </c>
      <c r="G448" s="94" t="s">
        <v>179</v>
      </c>
      <c r="H448" s="95">
        <v>49</v>
      </c>
      <c r="I448" s="96"/>
      <c r="J448" s="97">
        <f>ROUND(I448*H448,2)</f>
        <v>0</v>
      </c>
      <c r="K448" s="98"/>
      <c r="L448" s="8"/>
      <c r="M448" s="231" t="s">
        <v>1</v>
      </c>
      <c r="N448" s="99" t="s">
        <v>36</v>
      </c>
      <c r="O448" s="28"/>
      <c r="P448" s="100">
        <f>O448*H448</f>
        <v>0</v>
      </c>
      <c r="Q448" s="100">
        <v>0</v>
      </c>
      <c r="R448" s="100">
        <f>Q448*H448</f>
        <v>0</v>
      </c>
      <c r="S448" s="100">
        <v>0</v>
      </c>
      <c r="T448" s="101">
        <f>S448*H448</f>
        <v>0</v>
      </c>
      <c r="U448" s="154"/>
      <c r="V448" s="154"/>
      <c r="W448" s="154"/>
      <c r="X448" s="154"/>
      <c r="Y448" s="154"/>
      <c r="Z448" s="154"/>
      <c r="AA448" s="154"/>
      <c r="AB448" s="154"/>
      <c r="AC448" s="154"/>
      <c r="AD448" s="154"/>
      <c r="AE448" s="154"/>
      <c r="AR448" s="232" t="s">
        <v>242</v>
      </c>
      <c r="AT448" s="232" t="s">
        <v>138</v>
      </c>
      <c r="AU448" s="232" t="s">
        <v>81</v>
      </c>
      <c r="AY448" s="191" t="s">
        <v>135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91" t="s">
        <v>79</v>
      </c>
      <c r="BK448" s="233">
        <f>ROUND(I448*H448,2)</f>
        <v>0</v>
      </c>
      <c r="BL448" s="191" t="s">
        <v>242</v>
      </c>
      <c r="BM448" s="232" t="s">
        <v>582</v>
      </c>
    </row>
    <row r="449" spans="1:65" s="103" customFormat="1">
      <c r="B449" s="102"/>
      <c r="D449" s="104" t="s">
        <v>144</v>
      </c>
      <c r="E449" s="105" t="s">
        <v>1</v>
      </c>
      <c r="F449" s="106" t="s">
        <v>199</v>
      </c>
      <c r="H449" s="105" t="s">
        <v>1</v>
      </c>
      <c r="L449" s="102"/>
      <c r="M449" s="107"/>
      <c r="N449" s="108"/>
      <c r="O449" s="108"/>
      <c r="P449" s="108"/>
      <c r="Q449" s="108"/>
      <c r="R449" s="108"/>
      <c r="S449" s="108"/>
      <c r="T449" s="109"/>
      <c r="AT449" s="105" t="s">
        <v>144</v>
      </c>
      <c r="AU449" s="105" t="s">
        <v>81</v>
      </c>
      <c r="AV449" s="103" t="s">
        <v>79</v>
      </c>
      <c r="AW449" s="103" t="s">
        <v>29</v>
      </c>
      <c r="AX449" s="103" t="s">
        <v>71</v>
      </c>
      <c r="AY449" s="105" t="s">
        <v>135</v>
      </c>
    </row>
    <row r="450" spans="1:65" s="111" customFormat="1">
      <c r="B450" s="110"/>
      <c r="D450" s="104" t="s">
        <v>144</v>
      </c>
      <c r="E450" s="112" t="s">
        <v>1</v>
      </c>
      <c r="F450" s="113" t="s">
        <v>583</v>
      </c>
      <c r="H450" s="114">
        <v>7</v>
      </c>
      <c r="L450" s="110"/>
      <c r="M450" s="115"/>
      <c r="N450" s="116"/>
      <c r="O450" s="116"/>
      <c r="P450" s="116"/>
      <c r="Q450" s="116"/>
      <c r="R450" s="116"/>
      <c r="S450" s="116"/>
      <c r="T450" s="117"/>
      <c r="AT450" s="112" t="s">
        <v>144</v>
      </c>
      <c r="AU450" s="112" t="s">
        <v>81</v>
      </c>
      <c r="AV450" s="111" t="s">
        <v>81</v>
      </c>
      <c r="AW450" s="111" t="s">
        <v>29</v>
      </c>
      <c r="AX450" s="111" t="s">
        <v>71</v>
      </c>
      <c r="AY450" s="112" t="s">
        <v>135</v>
      </c>
    </row>
    <row r="451" spans="1:65" s="103" customFormat="1">
      <c r="B451" s="102"/>
      <c r="D451" s="104" t="s">
        <v>144</v>
      </c>
      <c r="E451" s="105" t="s">
        <v>1</v>
      </c>
      <c r="F451" s="106" t="s">
        <v>152</v>
      </c>
      <c r="H451" s="105" t="s">
        <v>1</v>
      </c>
      <c r="L451" s="102"/>
      <c r="M451" s="107"/>
      <c r="N451" s="108"/>
      <c r="O451" s="108"/>
      <c r="P451" s="108"/>
      <c r="Q451" s="108"/>
      <c r="R451" s="108"/>
      <c r="S451" s="108"/>
      <c r="T451" s="109"/>
      <c r="AT451" s="105" t="s">
        <v>144</v>
      </c>
      <c r="AU451" s="105" t="s">
        <v>81</v>
      </c>
      <c r="AV451" s="103" t="s">
        <v>79</v>
      </c>
      <c r="AW451" s="103" t="s">
        <v>29</v>
      </c>
      <c r="AX451" s="103" t="s">
        <v>71</v>
      </c>
      <c r="AY451" s="105" t="s">
        <v>135</v>
      </c>
    </row>
    <row r="452" spans="1:65" s="111" customFormat="1">
      <c r="B452" s="110"/>
      <c r="D452" s="104" t="s">
        <v>144</v>
      </c>
      <c r="E452" s="112" t="s">
        <v>1</v>
      </c>
      <c r="F452" s="113" t="s">
        <v>584</v>
      </c>
      <c r="H452" s="114">
        <v>21</v>
      </c>
      <c r="L452" s="110"/>
      <c r="M452" s="115"/>
      <c r="N452" s="116"/>
      <c r="O452" s="116"/>
      <c r="P452" s="116"/>
      <c r="Q452" s="116"/>
      <c r="R452" s="116"/>
      <c r="S452" s="116"/>
      <c r="T452" s="117"/>
      <c r="AT452" s="112" t="s">
        <v>144</v>
      </c>
      <c r="AU452" s="112" t="s">
        <v>81</v>
      </c>
      <c r="AV452" s="111" t="s">
        <v>81</v>
      </c>
      <c r="AW452" s="111" t="s">
        <v>29</v>
      </c>
      <c r="AX452" s="111" t="s">
        <v>71</v>
      </c>
      <c r="AY452" s="112" t="s">
        <v>135</v>
      </c>
    </row>
    <row r="453" spans="1:65" s="103" customFormat="1">
      <c r="B453" s="102"/>
      <c r="D453" s="104" t="s">
        <v>144</v>
      </c>
      <c r="E453" s="105" t="s">
        <v>1</v>
      </c>
      <c r="F453" s="106" t="s">
        <v>163</v>
      </c>
      <c r="H453" s="105" t="s">
        <v>1</v>
      </c>
      <c r="L453" s="102"/>
      <c r="M453" s="107"/>
      <c r="N453" s="108"/>
      <c r="O453" s="108"/>
      <c r="P453" s="108"/>
      <c r="Q453" s="108"/>
      <c r="R453" s="108"/>
      <c r="S453" s="108"/>
      <c r="T453" s="109"/>
      <c r="AT453" s="105" t="s">
        <v>144</v>
      </c>
      <c r="AU453" s="105" t="s">
        <v>81</v>
      </c>
      <c r="AV453" s="103" t="s">
        <v>79</v>
      </c>
      <c r="AW453" s="103" t="s">
        <v>29</v>
      </c>
      <c r="AX453" s="103" t="s">
        <v>71</v>
      </c>
      <c r="AY453" s="105" t="s">
        <v>135</v>
      </c>
    </row>
    <row r="454" spans="1:65" s="111" customFormat="1">
      <c r="B454" s="110"/>
      <c r="D454" s="104" t="s">
        <v>144</v>
      </c>
      <c r="E454" s="112" t="s">
        <v>1</v>
      </c>
      <c r="F454" s="113" t="s">
        <v>585</v>
      </c>
      <c r="H454" s="114">
        <v>21</v>
      </c>
      <c r="L454" s="110"/>
      <c r="M454" s="115"/>
      <c r="N454" s="116"/>
      <c r="O454" s="116"/>
      <c r="P454" s="116"/>
      <c r="Q454" s="116"/>
      <c r="R454" s="116"/>
      <c r="S454" s="116"/>
      <c r="T454" s="117"/>
      <c r="AT454" s="112" t="s">
        <v>144</v>
      </c>
      <c r="AU454" s="112" t="s">
        <v>81</v>
      </c>
      <c r="AV454" s="111" t="s">
        <v>81</v>
      </c>
      <c r="AW454" s="111" t="s">
        <v>29</v>
      </c>
      <c r="AX454" s="111" t="s">
        <v>71</v>
      </c>
      <c r="AY454" s="112" t="s">
        <v>135</v>
      </c>
    </row>
    <row r="455" spans="1:65" s="119" customFormat="1">
      <c r="B455" s="118"/>
      <c r="D455" s="104" t="s">
        <v>144</v>
      </c>
      <c r="E455" s="120" t="s">
        <v>1</v>
      </c>
      <c r="F455" s="121" t="s">
        <v>156</v>
      </c>
      <c r="H455" s="122">
        <v>49</v>
      </c>
      <c r="L455" s="118"/>
      <c r="M455" s="123"/>
      <c r="N455" s="124"/>
      <c r="O455" s="124"/>
      <c r="P455" s="124"/>
      <c r="Q455" s="124"/>
      <c r="R455" s="124"/>
      <c r="S455" s="124"/>
      <c r="T455" s="125"/>
      <c r="AT455" s="120" t="s">
        <v>144</v>
      </c>
      <c r="AU455" s="120" t="s">
        <v>81</v>
      </c>
      <c r="AV455" s="119" t="s">
        <v>142</v>
      </c>
      <c r="AW455" s="119" t="s">
        <v>29</v>
      </c>
      <c r="AX455" s="119" t="s">
        <v>79</v>
      </c>
      <c r="AY455" s="120" t="s">
        <v>135</v>
      </c>
    </row>
    <row r="456" spans="1:65" s="15" customFormat="1" ht="16.5" customHeight="1">
      <c r="A456" s="154"/>
      <c r="B456" s="8"/>
      <c r="C456" s="126" t="s">
        <v>586</v>
      </c>
      <c r="D456" s="126" t="s">
        <v>190</v>
      </c>
      <c r="E456" s="127" t="s">
        <v>587</v>
      </c>
      <c r="F456" s="128" t="s">
        <v>588</v>
      </c>
      <c r="G456" s="129" t="s">
        <v>179</v>
      </c>
      <c r="H456" s="130">
        <v>51.45</v>
      </c>
      <c r="I456" s="131"/>
      <c r="J456" s="132">
        <f>ROUND(I456*H456,2)</f>
        <v>0</v>
      </c>
      <c r="K456" s="133"/>
      <c r="L456" s="234"/>
      <c r="M456" s="235" t="s">
        <v>1</v>
      </c>
      <c r="N456" s="134" t="s">
        <v>36</v>
      </c>
      <c r="O456" s="28"/>
      <c r="P456" s="100">
        <f>O456*H456</f>
        <v>0</v>
      </c>
      <c r="Q456" s="100">
        <v>2.3000000000000001E-4</v>
      </c>
      <c r="R456" s="100">
        <f>Q456*H456</f>
        <v>1.18335E-2</v>
      </c>
      <c r="S456" s="100">
        <v>0</v>
      </c>
      <c r="T456" s="101">
        <f>S456*H456</f>
        <v>0</v>
      </c>
      <c r="U456" s="154"/>
      <c r="V456" s="154"/>
      <c r="W456" s="154"/>
      <c r="X456" s="154"/>
      <c r="Y456" s="154"/>
      <c r="Z456" s="154"/>
      <c r="AA456" s="154"/>
      <c r="AB456" s="154"/>
      <c r="AC456" s="154"/>
      <c r="AD456" s="154"/>
      <c r="AE456" s="154"/>
      <c r="AR456" s="232" t="s">
        <v>335</v>
      </c>
      <c r="AT456" s="232" t="s">
        <v>190</v>
      </c>
      <c r="AU456" s="232" t="s">
        <v>81</v>
      </c>
      <c r="AY456" s="191" t="s">
        <v>135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91" t="s">
        <v>79</v>
      </c>
      <c r="BK456" s="233">
        <f>ROUND(I456*H456,2)</f>
        <v>0</v>
      </c>
      <c r="BL456" s="191" t="s">
        <v>242</v>
      </c>
      <c r="BM456" s="232" t="s">
        <v>589</v>
      </c>
    </row>
    <row r="457" spans="1:65" s="111" customFormat="1">
      <c r="B457" s="110"/>
      <c r="D457" s="104" t="s">
        <v>144</v>
      </c>
      <c r="F457" s="113" t="s">
        <v>590</v>
      </c>
      <c r="H457" s="114">
        <v>51.45</v>
      </c>
      <c r="L457" s="110"/>
      <c r="M457" s="115"/>
      <c r="N457" s="116"/>
      <c r="O457" s="116"/>
      <c r="P457" s="116"/>
      <c r="Q457" s="116"/>
      <c r="R457" s="116"/>
      <c r="S457" s="116"/>
      <c r="T457" s="117"/>
      <c r="AT457" s="112" t="s">
        <v>144</v>
      </c>
      <c r="AU457" s="112" t="s">
        <v>81</v>
      </c>
      <c r="AV457" s="111" t="s">
        <v>81</v>
      </c>
      <c r="AW457" s="111" t="s">
        <v>4</v>
      </c>
      <c r="AX457" s="111" t="s">
        <v>79</v>
      </c>
      <c r="AY457" s="112" t="s">
        <v>135</v>
      </c>
    </row>
    <row r="458" spans="1:65" s="15" customFormat="1" ht="24.2" customHeight="1">
      <c r="A458" s="154"/>
      <c r="B458" s="8"/>
      <c r="C458" s="91" t="s">
        <v>591</v>
      </c>
      <c r="D458" s="91" t="s">
        <v>138</v>
      </c>
      <c r="E458" s="92" t="s">
        <v>592</v>
      </c>
      <c r="F458" s="93" t="s">
        <v>593</v>
      </c>
      <c r="G458" s="94" t="s">
        <v>179</v>
      </c>
      <c r="H458" s="95">
        <v>14</v>
      </c>
      <c r="I458" s="96"/>
      <c r="J458" s="97">
        <f>ROUND(I458*H458,2)</f>
        <v>0</v>
      </c>
      <c r="K458" s="98"/>
      <c r="L458" s="8"/>
      <c r="M458" s="231" t="s">
        <v>1</v>
      </c>
      <c r="N458" s="99" t="s">
        <v>36</v>
      </c>
      <c r="O458" s="28"/>
      <c r="P458" s="100">
        <f>O458*H458</f>
        <v>0</v>
      </c>
      <c r="Q458" s="100">
        <v>0</v>
      </c>
      <c r="R458" s="100">
        <f>Q458*H458</f>
        <v>0</v>
      </c>
      <c r="S458" s="100">
        <v>0</v>
      </c>
      <c r="T458" s="101">
        <f>S458*H458</f>
        <v>0</v>
      </c>
      <c r="U458" s="154"/>
      <c r="V458" s="154"/>
      <c r="W458" s="154"/>
      <c r="X458" s="154"/>
      <c r="Y458" s="154"/>
      <c r="Z458" s="154"/>
      <c r="AA458" s="154"/>
      <c r="AB458" s="154"/>
      <c r="AC458" s="154"/>
      <c r="AD458" s="154"/>
      <c r="AE458" s="154"/>
      <c r="AR458" s="232" t="s">
        <v>242</v>
      </c>
      <c r="AT458" s="232" t="s">
        <v>138</v>
      </c>
      <c r="AU458" s="232" t="s">
        <v>81</v>
      </c>
      <c r="AY458" s="191" t="s">
        <v>135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91" t="s">
        <v>79</v>
      </c>
      <c r="BK458" s="233">
        <f>ROUND(I458*H458,2)</f>
        <v>0</v>
      </c>
      <c r="BL458" s="191" t="s">
        <v>242</v>
      </c>
      <c r="BM458" s="232" t="s">
        <v>594</v>
      </c>
    </row>
    <row r="459" spans="1:65" s="103" customFormat="1">
      <c r="B459" s="102"/>
      <c r="D459" s="104" t="s">
        <v>144</v>
      </c>
      <c r="E459" s="105" t="s">
        <v>1</v>
      </c>
      <c r="F459" s="106" t="s">
        <v>152</v>
      </c>
      <c r="H459" s="105" t="s">
        <v>1</v>
      </c>
      <c r="L459" s="102"/>
      <c r="M459" s="107"/>
      <c r="N459" s="108"/>
      <c r="O459" s="108"/>
      <c r="P459" s="108"/>
      <c r="Q459" s="108"/>
      <c r="R459" s="108"/>
      <c r="S459" s="108"/>
      <c r="T459" s="109"/>
      <c r="AT459" s="105" t="s">
        <v>144</v>
      </c>
      <c r="AU459" s="105" t="s">
        <v>81</v>
      </c>
      <c r="AV459" s="103" t="s">
        <v>79</v>
      </c>
      <c r="AW459" s="103" t="s">
        <v>29</v>
      </c>
      <c r="AX459" s="103" t="s">
        <v>71</v>
      </c>
      <c r="AY459" s="105" t="s">
        <v>135</v>
      </c>
    </row>
    <row r="460" spans="1:65" s="111" customFormat="1">
      <c r="B460" s="110"/>
      <c r="D460" s="104" t="s">
        <v>144</v>
      </c>
      <c r="E460" s="112" t="s">
        <v>1</v>
      </c>
      <c r="F460" s="113" t="s">
        <v>595</v>
      </c>
      <c r="H460" s="114">
        <v>7</v>
      </c>
      <c r="L460" s="110"/>
      <c r="M460" s="115"/>
      <c r="N460" s="116"/>
      <c r="O460" s="116"/>
      <c r="P460" s="116"/>
      <c r="Q460" s="116"/>
      <c r="R460" s="116"/>
      <c r="S460" s="116"/>
      <c r="T460" s="117"/>
      <c r="AT460" s="112" t="s">
        <v>144</v>
      </c>
      <c r="AU460" s="112" t="s">
        <v>81</v>
      </c>
      <c r="AV460" s="111" t="s">
        <v>81</v>
      </c>
      <c r="AW460" s="111" t="s">
        <v>29</v>
      </c>
      <c r="AX460" s="111" t="s">
        <v>71</v>
      </c>
      <c r="AY460" s="112" t="s">
        <v>135</v>
      </c>
    </row>
    <row r="461" spans="1:65" s="103" customFormat="1">
      <c r="B461" s="102"/>
      <c r="D461" s="104" t="s">
        <v>144</v>
      </c>
      <c r="E461" s="105" t="s">
        <v>1</v>
      </c>
      <c r="F461" s="106" t="s">
        <v>163</v>
      </c>
      <c r="H461" s="105" t="s">
        <v>1</v>
      </c>
      <c r="L461" s="102"/>
      <c r="M461" s="107"/>
      <c r="N461" s="108"/>
      <c r="O461" s="108"/>
      <c r="P461" s="108"/>
      <c r="Q461" s="108"/>
      <c r="R461" s="108"/>
      <c r="S461" s="108"/>
      <c r="T461" s="109"/>
      <c r="AT461" s="105" t="s">
        <v>144</v>
      </c>
      <c r="AU461" s="105" t="s">
        <v>81</v>
      </c>
      <c r="AV461" s="103" t="s">
        <v>79</v>
      </c>
      <c r="AW461" s="103" t="s">
        <v>29</v>
      </c>
      <c r="AX461" s="103" t="s">
        <v>71</v>
      </c>
      <c r="AY461" s="105" t="s">
        <v>135</v>
      </c>
    </row>
    <row r="462" spans="1:65" s="111" customFormat="1">
      <c r="B462" s="110"/>
      <c r="D462" s="104" t="s">
        <v>144</v>
      </c>
      <c r="E462" s="112" t="s">
        <v>1</v>
      </c>
      <c r="F462" s="113" t="s">
        <v>595</v>
      </c>
      <c r="H462" s="114">
        <v>7</v>
      </c>
      <c r="L462" s="110"/>
      <c r="M462" s="115"/>
      <c r="N462" s="116"/>
      <c r="O462" s="116"/>
      <c r="P462" s="116"/>
      <c r="Q462" s="116"/>
      <c r="R462" s="116"/>
      <c r="S462" s="116"/>
      <c r="T462" s="117"/>
      <c r="AT462" s="112" t="s">
        <v>144</v>
      </c>
      <c r="AU462" s="112" t="s">
        <v>81</v>
      </c>
      <c r="AV462" s="111" t="s">
        <v>81</v>
      </c>
      <c r="AW462" s="111" t="s">
        <v>29</v>
      </c>
      <c r="AX462" s="111" t="s">
        <v>71</v>
      </c>
      <c r="AY462" s="112" t="s">
        <v>135</v>
      </c>
    </row>
    <row r="463" spans="1:65" s="119" customFormat="1">
      <c r="B463" s="118"/>
      <c r="D463" s="104" t="s">
        <v>144</v>
      </c>
      <c r="E463" s="120" t="s">
        <v>1</v>
      </c>
      <c r="F463" s="121" t="s">
        <v>156</v>
      </c>
      <c r="H463" s="122">
        <v>14</v>
      </c>
      <c r="L463" s="118"/>
      <c r="M463" s="123"/>
      <c r="N463" s="124"/>
      <c r="O463" s="124"/>
      <c r="P463" s="124"/>
      <c r="Q463" s="124"/>
      <c r="R463" s="124"/>
      <c r="S463" s="124"/>
      <c r="T463" s="125"/>
      <c r="AT463" s="120" t="s">
        <v>144</v>
      </c>
      <c r="AU463" s="120" t="s">
        <v>81</v>
      </c>
      <c r="AV463" s="119" t="s">
        <v>142</v>
      </c>
      <c r="AW463" s="119" t="s">
        <v>29</v>
      </c>
      <c r="AX463" s="119" t="s">
        <v>79</v>
      </c>
      <c r="AY463" s="120" t="s">
        <v>135</v>
      </c>
    </row>
    <row r="464" spans="1:65" s="15" customFormat="1" ht="24.2" customHeight="1">
      <c r="A464" s="154"/>
      <c r="B464" s="8"/>
      <c r="C464" s="126" t="s">
        <v>596</v>
      </c>
      <c r="D464" s="126" t="s">
        <v>190</v>
      </c>
      <c r="E464" s="127" t="s">
        <v>597</v>
      </c>
      <c r="F464" s="128" t="s">
        <v>598</v>
      </c>
      <c r="G464" s="129" t="s">
        <v>179</v>
      </c>
      <c r="H464" s="130">
        <v>14</v>
      </c>
      <c r="I464" s="131"/>
      <c r="J464" s="132">
        <f>ROUND(I464*H464,2)</f>
        <v>0</v>
      </c>
      <c r="K464" s="133"/>
      <c r="L464" s="234"/>
      <c r="M464" s="235" t="s">
        <v>1</v>
      </c>
      <c r="N464" s="134" t="s">
        <v>36</v>
      </c>
      <c r="O464" s="28"/>
      <c r="P464" s="100">
        <f>O464*H464</f>
        <v>0</v>
      </c>
      <c r="Q464" s="100">
        <v>5.4000000000000001E-4</v>
      </c>
      <c r="R464" s="100">
        <f>Q464*H464</f>
        <v>7.5599999999999999E-3</v>
      </c>
      <c r="S464" s="100">
        <v>0</v>
      </c>
      <c r="T464" s="101">
        <f>S464*H464</f>
        <v>0</v>
      </c>
      <c r="U464" s="154"/>
      <c r="V464" s="154"/>
      <c r="W464" s="154"/>
      <c r="X464" s="154"/>
      <c r="Y464" s="154"/>
      <c r="Z464" s="154"/>
      <c r="AA464" s="154"/>
      <c r="AB464" s="154"/>
      <c r="AC464" s="154"/>
      <c r="AD464" s="154"/>
      <c r="AE464" s="154"/>
      <c r="AR464" s="232" t="s">
        <v>335</v>
      </c>
      <c r="AT464" s="232" t="s">
        <v>190</v>
      </c>
      <c r="AU464" s="232" t="s">
        <v>81</v>
      </c>
      <c r="AY464" s="191" t="s">
        <v>135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91" t="s">
        <v>79</v>
      </c>
      <c r="BK464" s="233">
        <f>ROUND(I464*H464,2)</f>
        <v>0</v>
      </c>
      <c r="BL464" s="191" t="s">
        <v>242</v>
      </c>
      <c r="BM464" s="232" t="s">
        <v>599</v>
      </c>
    </row>
    <row r="465" spans="1:65" s="15" customFormat="1" ht="16.5" customHeight="1">
      <c r="A465" s="154"/>
      <c r="B465" s="8"/>
      <c r="C465" s="91" t="s">
        <v>600</v>
      </c>
      <c r="D465" s="91" t="s">
        <v>138</v>
      </c>
      <c r="E465" s="92" t="s">
        <v>601</v>
      </c>
      <c r="F465" s="93" t="s">
        <v>602</v>
      </c>
      <c r="G465" s="94" t="s">
        <v>179</v>
      </c>
      <c r="H465" s="95">
        <v>30</v>
      </c>
      <c r="I465" s="96"/>
      <c r="J465" s="97">
        <f>ROUND(I465*H465,2)</f>
        <v>0</v>
      </c>
      <c r="K465" s="98"/>
      <c r="L465" s="8"/>
      <c r="M465" s="231" t="s">
        <v>1</v>
      </c>
      <c r="N465" s="99" t="s">
        <v>36</v>
      </c>
      <c r="O465" s="28"/>
      <c r="P465" s="100">
        <f>O465*H465</f>
        <v>0</v>
      </c>
      <c r="Q465" s="100">
        <v>0</v>
      </c>
      <c r="R465" s="100">
        <f>Q465*H465</f>
        <v>0</v>
      </c>
      <c r="S465" s="100">
        <v>2.7E-4</v>
      </c>
      <c r="T465" s="101">
        <f>S465*H465</f>
        <v>8.0999999999999996E-3</v>
      </c>
      <c r="U465" s="154"/>
      <c r="V465" s="154"/>
      <c r="W465" s="154"/>
      <c r="X465" s="154"/>
      <c r="Y465" s="154"/>
      <c r="Z465" s="154"/>
      <c r="AA465" s="154"/>
      <c r="AB465" s="154"/>
      <c r="AC465" s="154"/>
      <c r="AD465" s="154"/>
      <c r="AE465" s="154"/>
      <c r="AR465" s="232" t="s">
        <v>242</v>
      </c>
      <c r="AT465" s="232" t="s">
        <v>138</v>
      </c>
      <c r="AU465" s="232" t="s">
        <v>81</v>
      </c>
      <c r="AY465" s="191" t="s">
        <v>135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191" t="s">
        <v>79</v>
      </c>
      <c r="BK465" s="233">
        <f>ROUND(I465*H465,2)</f>
        <v>0</v>
      </c>
      <c r="BL465" s="191" t="s">
        <v>242</v>
      </c>
      <c r="BM465" s="232" t="s">
        <v>603</v>
      </c>
    </row>
    <row r="466" spans="1:65" s="103" customFormat="1">
      <c r="B466" s="102"/>
      <c r="D466" s="104" t="s">
        <v>144</v>
      </c>
      <c r="E466" s="105" t="s">
        <v>1</v>
      </c>
      <c r="F466" s="106" t="s">
        <v>604</v>
      </c>
      <c r="H466" s="105" t="s">
        <v>1</v>
      </c>
      <c r="L466" s="102"/>
      <c r="M466" s="107"/>
      <c r="N466" s="108"/>
      <c r="O466" s="108"/>
      <c r="P466" s="108"/>
      <c r="Q466" s="108"/>
      <c r="R466" s="108"/>
      <c r="S466" s="108"/>
      <c r="T466" s="109"/>
      <c r="AT466" s="105" t="s">
        <v>144</v>
      </c>
      <c r="AU466" s="105" t="s">
        <v>81</v>
      </c>
      <c r="AV466" s="103" t="s">
        <v>79</v>
      </c>
      <c r="AW466" s="103" t="s">
        <v>29</v>
      </c>
      <c r="AX466" s="103" t="s">
        <v>71</v>
      </c>
      <c r="AY466" s="105" t="s">
        <v>135</v>
      </c>
    </row>
    <row r="467" spans="1:65" s="111" customFormat="1">
      <c r="B467" s="110"/>
      <c r="D467" s="104" t="s">
        <v>144</v>
      </c>
      <c r="E467" s="112" t="s">
        <v>1</v>
      </c>
      <c r="F467" s="113" t="s">
        <v>605</v>
      </c>
      <c r="H467" s="114">
        <v>10</v>
      </c>
      <c r="L467" s="110"/>
      <c r="M467" s="115"/>
      <c r="N467" s="116"/>
      <c r="O467" s="116"/>
      <c r="P467" s="116"/>
      <c r="Q467" s="116"/>
      <c r="R467" s="116"/>
      <c r="S467" s="116"/>
      <c r="T467" s="117"/>
      <c r="AT467" s="112" t="s">
        <v>144</v>
      </c>
      <c r="AU467" s="112" t="s">
        <v>81</v>
      </c>
      <c r="AV467" s="111" t="s">
        <v>81</v>
      </c>
      <c r="AW467" s="111" t="s">
        <v>29</v>
      </c>
      <c r="AX467" s="111" t="s">
        <v>71</v>
      </c>
      <c r="AY467" s="112" t="s">
        <v>135</v>
      </c>
    </row>
    <row r="468" spans="1:65" s="103" customFormat="1">
      <c r="B468" s="102"/>
      <c r="D468" s="104" t="s">
        <v>144</v>
      </c>
      <c r="E468" s="105" t="s">
        <v>1</v>
      </c>
      <c r="F468" s="106" t="s">
        <v>606</v>
      </c>
      <c r="H468" s="105" t="s">
        <v>1</v>
      </c>
      <c r="L468" s="102"/>
      <c r="M468" s="107"/>
      <c r="N468" s="108"/>
      <c r="O468" s="108"/>
      <c r="P468" s="108"/>
      <c r="Q468" s="108"/>
      <c r="R468" s="108"/>
      <c r="S468" s="108"/>
      <c r="T468" s="109"/>
      <c r="AT468" s="105" t="s">
        <v>144</v>
      </c>
      <c r="AU468" s="105" t="s">
        <v>81</v>
      </c>
      <c r="AV468" s="103" t="s">
        <v>79</v>
      </c>
      <c r="AW468" s="103" t="s">
        <v>29</v>
      </c>
      <c r="AX468" s="103" t="s">
        <v>71</v>
      </c>
      <c r="AY468" s="105" t="s">
        <v>135</v>
      </c>
    </row>
    <row r="469" spans="1:65" s="111" customFormat="1">
      <c r="B469" s="110"/>
      <c r="D469" s="104" t="s">
        <v>144</v>
      </c>
      <c r="E469" s="112" t="s">
        <v>1</v>
      </c>
      <c r="F469" s="113" t="s">
        <v>607</v>
      </c>
      <c r="H469" s="114">
        <v>10</v>
      </c>
      <c r="L469" s="110"/>
      <c r="M469" s="115"/>
      <c r="N469" s="116"/>
      <c r="O469" s="116"/>
      <c r="P469" s="116"/>
      <c r="Q469" s="116"/>
      <c r="R469" s="116"/>
      <c r="S469" s="116"/>
      <c r="T469" s="117"/>
      <c r="AT469" s="112" t="s">
        <v>144</v>
      </c>
      <c r="AU469" s="112" t="s">
        <v>81</v>
      </c>
      <c r="AV469" s="111" t="s">
        <v>81</v>
      </c>
      <c r="AW469" s="111" t="s">
        <v>29</v>
      </c>
      <c r="AX469" s="111" t="s">
        <v>71</v>
      </c>
      <c r="AY469" s="112" t="s">
        <v>135</v>
      </c>
    </row>
    <row r="470" spans="1:65" s="103" customFormat="1">
      <c r="B470" s="102"/>
      <c r="D470" s="104" t="s">
        <v>144</v>
      </c>
      <c r="E470" s="105" t="s">
        <v>1</v>
      </c>
      <c r="F470" s="106" t="s">
        <v>153</v>
      </c>
      <c r="H470" s="105" t="s">
        <v>1</v>
      </c>
      <c r="L470" s="102"/>
      <c r="M470" s="107"/>
      <c r="N470" s="108"/>
      <c r="O470" s="108"/>
      <c r="P470" s="108"/>
      <c r="Q470" s="108"/>
      <c r="R470" s="108"/>
      <c r="S470" s="108"/>
      <c r="T470" s="109"/>
      <c r="AT470" s="105" t="s">
        <v>144</v>
      </c>
      <c r="AU470" s="105" t="s">
        <v>81</v>
      </c>
      <c r="AV470" s="103" t="s">
        <v>79</v>
      </c>
      <c r="AW470" s="103" t="s">
        <v>29</v>
      </c>
      <c r="AX470" s="103" t="s">
        <v>71</v>
      </c>
      <c r="AY470" s="105" t="s">
        <v>135</v>
      </c>
    </row>
    <row r="471" spans="1:65" s="111" customFormat="1">
      <c r="B471" s="110"/>
      <c r="D471" s="104" t="s">
        <v>144</v>
      </c>
      <c r="E471" s="112" t="s">
        <v>1</v>
      </c>
      <c r="F471" s="113" t="s">
        <v>607</v>
      </c>
      <c r="H471" s="114">
        <v>10</v>
      </c>
      <c r="L471" s="110"/>
      <c r="M471" s="115"/>
      <c r="N471" s="116"/>
      <c r="O471" s="116"/>
      <c r="P471" s="116"/>
      <c r="Q471" s="116"/>
      <c r="R471" s="116"/>
      <c r="S471" s="116"/>
      <c r="T471" s="117"/>
      <c r="AT471" s="112" t="s">
        <v>144</v>
      </c>
      <c r="AU471" s="112" t="s">
        <v>81</v>
      </c>
      <c r="AV471" s="111" t="s">
        <v>81</v>
      </c>
      <c r="AW471" s="111" t="s">
        <v>29</v>
      </c>
      <c r="AX471" s="111" t="s">
        <v>71</v>
      </c>
      <c r="AY471" s="112" t="s">
        <v>135</v>
      </c>
    </row>
    <row r="472" spans="1:65" s="119" customFormat="1">
      <c r="B472" s="118"/>
      <c r="D472" s="104" t="s">
        <v>144</v>
      </c>
      <c r="E472" s="120" t="s">
        <v>1</v>
      </c>
      <c r="F472" s="121" t="s">
        <v>156</v>
      </c>
      <c r="H472" s="122">
        <v>30</v>
      </c>
      <c r="L472" s="118"/>
      <c r="M472" s="123"/>
      <c r="N472" s="124"/>
      <c r="O472" s="124"/>
      <c r="P472" s="124"/>
      <c r="Q472" s="124"/>
      <c r="R472" s="124"/>
      <c r="S472" s="124"/>
      <c r="T472" s="125"/>
      <c r="AT472" s="120" t="s">
        <v>144</v>
      </c>
      <c r="AU472" s="120" t="s">
        <v>81</v>
      </c>
      <c r="AV472" s="119" t="s">
        <v>142</v>
      </c>
      <c r="AW472" s="119" t="s">
        <v>29</v>
      </c>
      <c r="AX472" s="119" t="s">
        <v>79</v>
      </c>
      <c r="AY472" s="120" t="s">
        <v>135</v>
      </c>
    </row>
    <row r="473" spans="1:65" s="15" customFormat="1" ht="33" customHeight="1">
      <c r="A473" s="154"/>
      <c r="B473" s="8"/>
      <c r="C473" s="91" t="s">
        <v>608</v>
      </c>
      <c r="D473" s="91" t="s">
        <v>138</v>
      </c>
      <c r="E473" s="92" t="s">
        <v>609</v>
      </c>
      <c r="F473" s="93" t="s">
        <v>610</v>
      </c>
      <c r="G473" s="94" t="s">
        <v>179</v>
      </c>
      <c r="H473" s="95">
        <v>202.4</v>
      </c>
      <c r="I473" s="96"/>
      <c r="J473" s="97">
        <f>ROUND(I473*H473,2)</f>
        <v>0</v>
      </c>
      <c r="K473" s="98"/>
      <c r="L473" s="8"/>
      <c r="M473" s="231" t="s">
        <v>1</v>
      </c>
      <c r="N473" s="99" t="s">
        <v>36</v>
      </c>
      <c r="O473" s="28"/>
      <c r="P473" s="100">
        <f>O473*H473</f>
        <v>0</v>
      </c>
      <c r="Q473" s="100">
        <v>0</v>
      </c>
      <c r="R473" s="100">
        <f>Q473*H473</f>
        <v>0</v>
      </c>
      <c r="S473" s="100">
        <v>0</v>
      </c>
      <c r="T473" s="101">
        <f>S473*H473</f>
        <v>0</v>
      </c>
      <c r="U473" s="154"/>
      <c r="V473" s="154"/>
      <c r="W473" s="154"/>
      <c r="X473" s="154"/>
      <c r="Y473" s="154"/>
      <c r="Z473" s="154"/>
      <c r="AA473" s="154"/>
      <c r="AB473" s="154"/>
      <c r="AC473" s="154"/>
      <c r="AD473" s="154"/>
      <c r="AE473" s="154"/>
      <c r="AR473" s="232" t="s">
        <v>242</v>
      </c>
      <c r="AT473" s="232" t="s">
        <v>138</v>
      </c>
      <c r="AU473" s="232" t="s">
        <v>81</v>
      </c>
      <c r="AY473" s="191" t="s">
        <v>135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91" t="s">
        <v>79</v>
      </c>
      <c r="BK473" s="233">
        <f>ROUND(I473*H473,2)</f>
        <v>0</v>
      </c>
      <c r="BL473" s="191" t="s">
        <v>242</v>
      </c>
      <c r="BM473" s="232" t="s">
        <v>611</v>
      </c>
    </row>
    <row r="474" spans="1:65" s="103" customFormat="1">
      <c r="B474" s="102"/>
      <c r="D474" s="104" t="s">
        <v>144</v>
      </c>
      <c r="E474" s="105" t="s">
        <v>1</v>
      </c>
      <c r="F474" s="106" t="s">
        <v>612</v>
      </c>
      <c r="H474" s="105" t="s">
        <v>1</v>
      </c>
      <c r="L474" s="102"/>
      <c r="M474" s="107"/>
      <c r="N474" s="108"/>
      <c r="O474" s="108"/>
      <c r="P474" s="108"/>
      <c r="Q474" s="108"/>
      <c r="R474" s="108"/>
      <c r="S474" s="108"/>
      <c r="T474" s="109"/>
      <c r="AT474" s="105" t="s">
        <v>144</v>
      </c>
      <c r="AU474" s="105" t="s">
        <v>81</v>
      </c>
      <c r="AV474" s="103" t="s">
        <v>79</v>
      </c>
      <c r="AW474" s="103" t="s">
        <v>29</v>
      </c>
      <c r="AX474" s="103" t="s">
        <v>71</v>
      </c>
      <c r="AY474" s="105" t="s">
        <v>135</v>
      </c>
    </row>
    <row r="475" spans="1:65" s="111" customFormat="1">
      <c r="B475" s="110"/>
      <c r="D475" s="104" t="s">
        <v>144</v>
      </c>
      <c r="E475" s="112" t="s">
        <v>1</v>
      </c>
      <c r="F475" s="113" t="s">
        <v>613</v>
      </c>
      <c r="H475" s="114">
        <v>80</v>
      </c>
      <c r="L475" s="110"/>
      <c r="M475" s="115"/>
      <c r="N475" s="116"/>
      <c r="O475" s="116"/>
      <c r="P475" s="116"/>
      <c r="Q475" s="116"/>
      <c r="R475" s="116"/>
      <c r="S475" s="116"/>
      <c r="T475" s="117"/>
      <c r="AT475" s="112" t="s">
        <v>144</v>
      </c>
      <c r="AU475" s="112" t="s">
        <v>81</v>
      </c>
      <c r="AV475" s="111" t="s">
        <v>81</v>
      </c>
      <c r="AW475" s="111" t="s">
        <v>29</v>
      </c>
      <c r="AX475" s="111" t="s">
        <v>71</v>
      </c>
      <c r="AY475" s="112" t="s">
        <v>135</v>
      </c>
    </row>
    <row r="476" spans="1:65" s="103" customFormat="1">
      <c r="B476" s="102"/>
      <c r="D476" s="104" t="s">
        <v>144</v>
      </c>
      <c r="E476" s="105" t="s">
        <v>1</v>
      </c>
      <c r="F476" s="106" t="s">
        <v>614</v>
      </c>
      <c r="H476" s="105" t="s">
        <v>1</v>
      </c>
      <c r="L476" s="102"/>
      <c r="M476" s="107"/>
      <c r="N476" s="108"/>
      <c r="O476" s="108"/>
      <c r="P476" s="108"/>
      <c r="Q476" s="108"/>
      <c r="R476" s="108"/>
      <c r="S476" s="108"/>
      <c r="T476" s="109"/>
      <c r="AT476" s="105" t="s">
        <v>144</v>
      </c>
      <c r="AU476" s="105" t="s">
        <v>81</v>
      </c>
      <c r="AV476" s="103" t="s">
        <v>79</v>
      </c>
      <c r="AW476" s="103" t="s">
        <v>29</v>
      </c>
      <c r="AX476" s="103" t="s">
        <v>71</v>
      </c>
      <c r="AY476" s="105" t="s">
        <v>135</v>
      </c>
    </row>
    <row r="477" spans="1:65" s="103" customFormat="1">
      <c r="B477" s="102"/>
      <c r="D477" s="104" t="s">
        <v>144</v>
      </c>
      <c r="E477" s="105" t="s">
        <v>1</v>
      </c>
      <c r="F477" s="106" t="s">
        <v>145</v>
      </c>
      <c r="H477" s="105" t="s">
        <v>1</v>
      </c>
      <c r="L477" s="102"/>
      <c r="M477" s="107"/>
      <c r="N477" s="108"/>
      <c r="O477" s="108"/>
      <c r="P477" s="108"/>
      <c r="Q477" s="108"/>
      <c r="R477" s="108"/>
      <c r="S477" s="108"/>
      <c r="T477" s="109"/>
      <c r="AT477" s="105" t="s">
        <v>144</v>
      </c>
      <c r="AU477" s="105" t="s">
        <v>81</v>
      </c>
      <c r="AV477" s="103" t="s">
        <v>79</v>
      </c>
      <c r="AW477" s="103" t="s">
        <v>29</v>
      </c>
      <c r="AX477" s="103" t="s">
        <v>71</v>
      </c>
      <c r="AY477" s="105" t="s">
        <v>135</v>
      </c>
    </row>
    <row r="478" spans="1:65" s="111" customFormat="1">
      <c r="B478" s="110"/>
      <c r="D478" s="104" t="s">
        <v>144</v>
      </c>
      <c r="E478" s="112" t="s">
        <v>1</v>
      </c>
      <c r="F478" s="113" t="s">
        <v>615</v>
      </c>
      <c r="H478" s="114">
        <v>51</v>
      </c>
      <c r="L478" s="110"/>
      <c r="M478" s="115"/>
      <c r="N478" s="116"/>
      <c r="O478" s="116"/>
      <c r="P478" s="116"/>
      <c r="Q478" s="116"/>
      <c r="R478" s="116"/>
      <c r="S478" s="116"/>
      <c r="T478" s="117"/>
      <c r="AT478" s="112" t="s">
        <v>144</v>
      </c>
      <c r="AU478" s="112" t="s">
        <v>81</v>
      </c>
      <c r="AV478" s="111" t="s">
        <v>81</v>
      </c>
      <c r="AW478" s="111" t="s">
        <v>29</v>
      </c>
      <c r="AX478" s="111" t="s">
        <v>71</v>
      </c>
      <c r="AY478" s="112" t="s">
        <v>135</v>
      </c>
    </row>
    <row r="479" spans="1:65" s="103" customFormat="1">
      <c r="B479" s="102"/>
      <c r="D479" s="104" t="s">
        <v>144</v>
      </c>
      <c r="E479" s="105" t="s">
        <v>1</v>
      </c>
      <c r="F479" s="106" t="s">
        <v>155</v>
      </c>
      <c r="H479" s="105" t="s">
        <v>1</v>
      </c>
      <c r="L479" s="102"/>
      <c r="M479" s="107"/>
      <c r="N479" s="108"/>
      <c r="O479" s="108"/>
      <c r="P479" s="108"/>
      <c r="Q479" s="108"/>
      <c r="R479" s="108"/>
      <c r="S479" s="108"/>
      <c r="T479" s="109"/>
      <c r="AT479" s="105" t="s">
        <v>144</v>
      </c>
      <c r="AU479" s="105" t="s">
        <v>81</v>
      </c>
      <c r="AV479" s="103" t="s">
        <v>79</v>
      </c>
      <c r="AW479" s="103" t="s">
        <v>29</v>
      </c>
      <c r="AX479" s="103" t="s">
        <v>71</v>
      </c>
      <c r="AY479" s="105" t="s">
        <v>135</v>
      </c>
    </row>
    <row r="480" spans="1:65" s="111" customFormat="1">
      <c r="B480" s="110"/>
      <c r="D480" s="104" t="s">
        <v>144</v>
      </c>
      <c r="E480" s="112" t="s">
        <v>1</v>
      </c>
      <c r="F480" s="113" t="s">
        <v>616</v>
      </c>
      <c r="H480" s="114">
        <v>10.4</v>
      </c>
      <c r="L480" s="110"/>
      <c r="M480" s="115"/>
      <c r="N480" s="116"/>
      <c r="O480" s="116"/>
      <c r="P480" s="116"/>
      <c r="Q480" s="116"/>
      <c r="R480" s="116"/>
      <c r="S480" s="116"/>
      <c r="T480" s="117"/>
      <c r="AT480" s="112" t="s">
        <v>144</v>
      </c>
      <c r="AU480" s="112" t="s">
        <v>81</v>
      </c>
      <c r="AV480" s="111" t="s">
        <v>81</v>
      </c>
      <c r="AW480" s="111" t="s">
        <v>29</v>
      </c>
      <c r="AX480" s="111" t="s">
        <v>71</v>
      </c>
      <c r="AY480" s="112" t="s">
        <v>135</v>
      </c>
    </row>
    <row r="481" spans="1:65" s="103" customFormat="1">
      <c r="B481" s="102"/>
      <c r="D481" s="104" t="s">
        <v>144</v>
      </c>
      <c r="E481" s="105" t="s">
        <v>1</v>
      </c>
      <c r="F481" s="106" t="s">
        <v>199</v>
      </c>
      <c r="H481" s="105" t="s">
        <v>1</v>
      </c>
      <c r="L481" s="102"/>
      <c r="M481" s="107"/>
      <c r="N481" s="108"/>
      <c r="O481" s="108"/>
      <c r="P481" s="108"/>
      <c r="Q481" s="108"/>
      <c r="R481" s="108"/>
      <c r="S481" s="108"/>
      <c r="T481" s="109"/>
      <c r="AT481" s="105" t="s">
        <v>144</v>
      </c>
      <c r="AU481" s="105" t="s">
        <v>81</v>
      </c>
      <c r="AV481" s="103" t="s">
        <v>79</v>
      </c>
      <c r="AW481" s="103" t="s">
        <v>29</v>
      </c>
      <c r="AX481" s="103" t="s">
        <v>71</v>
      </c>
      <c r="AY481" s="105" t="s">
        <v>135</v>
      </c>
    </row>
    <row r="482" spans="1:65" s="111" customFormat="1">
      <c r="B482" s="110"/>
      <c r="D482" s="104" t="s">
        <v>144</v>
      </c>
      <c r="E482" s="112" t="s">
        <v>1</v>
      </c>
      <c r="F482" s="113" t="s">
        <v>617</v>
      </c>
      <c r="H482" s="114">
        <v>10</v>
      </c>
      <c r="L482" s="110"/>
      <c r="M482" s="115"/>
      <c r="N482" s="116"/>
      <c r="O482" s="116"/>
      <c r="P482" s="116"/>
      <c r="Q482" s="116"/>
      <c r="R482" s="116"/>
      <c r="S482" s="116"/>
      <c r="T482" s="117"/>
      <c r="AT482" s="112" t="s">
        <v>144</v>
      </c>
      <c r="AU482" s="112" t="s">
        <v>81</v>
      </c>
      <c r="AV482" s="111" t="s">
        <v>81</v>
      </c>
      <c r="AW482" s="111" t="s">
        <v>29</v>
      </c>
      <c r="AX482" s="111" t="s">
        <v>71</v>
      </c>
      <c r="AY482" s="112" t="s">
        <v>135</v>
      </c>
    </row>
    <row r="483" spans="1:65" s="103" customFormat="1">
      <c r="B483" s="102"/>
      <c r="D483" s="104" t="s">
        <v>144</v>
      </c>
      <c r="E483" s="105" t="s">
        <v>1</v>
      </c>
      <c r="F483" s="106" t="s">
        <v>153</v>
      </c>
      <c r="H483" s="105" t="s">
        <v>1</v>
      </c>
      <c r="L483" s="102"/>
      <c r="M483" s="107"/>
      <c r="N483" s="108"/>
      <c r="O483" s="108"/>
      <c r="P483" s="108"/>
      <c r="Q483" s="108"/>
      <c r="R483" s="108"/>
      <c r="S483" s="108"/>
      <c r="T483" s="109"/>
      <c r="AT483" s="105" t="s">
        <v>144</v>
      </c>
      <c r="AU483" s="105" t="s">
        <v>81</v>
      </c>
      <c r="AV483" s="103" t="s">
        <v>79</v>
      </c>
      <c r="AW483" s="103" t="s">
        <v>29</v>
      </c>
      <c r="AX483" s="103" t="s">
        <v>71</v>
      </c>
      <c r="AY483" s="105" t="s">
        <v>135</v>
      </c>
    </row>
    <row r="484" spans="1:65" s="111" customFormat="1">
      <c r="B484" s="110"/>
      <c r="D484" s="104" t="s">
        <v>144</v>
      </c>
      <c r="E484" s="112" t="s">
        <v>1</v>
      </c>
      <c r="F484" s="113" t="s">
        <v>618</v>
      </c>
      <c r="H484" s="114">
        <v>51</v>
      </c>
      <c r="L484" s="110"/>
      <c r="M484" s="115"/>
      <c r="N484" s="116"/>
      <c r="O484" s="116"/>
      <c r="P484" s="116"/>
      <c r="Q484" s="116"/>
      <c r="R484" s="116"/>
      <c r="S484" s="116"/>
      <c r="T484" s="117"/>
      <c r="AT484" s="112" t="s">
        <v>144</v>
      </c>
      <c r="AU484" s="112" t="s">
        <v>81</v>
      </c>
      <c r="AV484" s="111" t="s">
        <v>81</v>
      </c>
      <c r="AW484" s="111" t="s">
        <v>29</v>
      </c>
      <c r="AX484" s="111" t="s">
        <v>71</v>
      </c>
      <c r="AY484" s="112" t="s">
        <v>135</v>
      </c>
    </row>
    <row r="485" spans="1:65" s="119" customFormat="1">
      <c r="B485" s="118"/>
      <c r="D485" s="104" t="s">
        <v>144</v>
      </c>
      <c r="E485" s="120" t="s">
        <v>1</v>
      </c>
      <c r="F485" s="121" t="s">
        <v>156</v>
      </c>
      <c r="H485" s="122">
        <v>202.4</v>
      </c>
      <c r="L485" s="118"/>
      <c r="M485" s="123"/>
      <c r="N485" s="124"/>
      <c r="O485" s="124"/>
      <c r="P485" s="124"/>
      <c r="Q485" s="124"/>
      <c r="R485" s="124"/>
      <c r="S485" s="124"/>
      <c r="T485" s="125"/>
      <c r="AT485" s="120" t="s">
        <v>144</v>
      </c>
      <c r="AU485" s="120" t="s">
        <v>81</v>
      </c>
      <c r="AV485" s="119" t="s">
        <v>142</v>
      </c>
      <c r="AW485" s="119" t="s">
        <v>29</v>
      </c>
      <c r="AX485" s="119" t="s">
        <v>79</v>
      </c>
      <c r="AY485" s="120" t="s">
        <v>135</v>
      </c>
    </row>
    <row r="486" spans="1:65" s="15" customFormat="1" ht="24.2" customHeight="1">
      <c r="A486" s="154"/>
      <c r="B486" s="8"/>
      <c r="C486" s="126" t="s">
        <v>619</v>
      </c>
      <c r="D486" s="126" t="s">
        <v>190</v>
      </c>
      <c r="E486" s="127" t="s">
        <v>620</v>
      </c>
      <c r="F486" s="128" t="s">
        <v>621</v>
      </c>
      <c r="G486" s="129" t="s">
        <v>179</v>
      </c>
      <c r="H486" s="130">
        <v>140.76</v>
      </c>
      <c r="I486" s="131"/>
      <c r="J486" s="132">
        <f>ROUND(I486*H486,2)</f>
        <v>0</v>
      </c>
      <c r="K486" s="133"/>
      <c r="L486" s="234"/>
      <c r="M486" s="235" t="s">
        <v>1</v>
      </c>
      <c r="N486" s="134" t="s">
        <v>36</v>
      </c>
      <c r="O486" s="28"/>
      <c r="P486" s="100">
        <f>O486*H486</f>
        <v>0</v>
      </c>
      <c r="Q486" s="100">
        <v>1.0000000000000001E-5</v>
      </c>
      <c r="R486" s="100">
        <f>Q486*H486</f>
        <v>1.4076E-3</v>
      </c>
      <c r="S486" s="100">
        <v>0</v>
      </c>
      <c r="T486" s="101">
        <f>S486*H486</f>
        <v>0</v>
      </c>
      <c r="U486" s="154"/>
      <c r="V486" s="154"/>
      <c r="W486" s="154"/>
      <c r="X486" s="154"/>
      <c r="Y486" s="154"/>
      <c r="Z486" s="154"/>
      <c r="AA486" s="154"/>
      <c r="AB486" s="154"/>
      <c r="AC486" s="154"/>
      <c r="AD486" s="154"/>
      <c r="AE486" s="154"/>
      <c r="AR486" s="232" t="s">
        <v>335</v>
      </c>
      <c r="AT486" s="232" t="s">
        <v>190</v>
      </c>
      <c r="AU486" s="232" t="s">
        <v>81</v>
      </c>
      <c r="AY486" s="191" t="s">
        <v>135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91" t="s">
        <v>79</v>
      </c>
      <c r="BK486" s="233">
        <f>ROUND(I486*H486,2)</f>
        <v>0</v>
      </c>
      <c r="BL486" s="191" t="s">
        <v>242</v>
      </c>
      <c r="BM486" s="232" t="s">
        <v>622</v>
      </c>
    </row>
    <row r="487" spans="1:65" s="111" customFormat="1">
      <c r="B487" s="110"/>
      <c r="D487" s="104" t="s">
        <v>144</v>
      </c>
      <c r="E487" s="112" t="s">
        <v>1</v>
      </c>
      <c r="F487" s="113" t="s">
        <v>623</v>
      </c>
      <c r="H487" s="114">
        <v>122.4</v>
      </c>
      <c r="L487" s="110"/>
      <c r="M487" s="115"/>
      <c r="N487" s="116"/>
      <c r="O487" s="116"/>
      <c r="P487" s="116"/>
      <c r="Q487" s="116"/>
      <c r="R487" s="116"/>
      <c r="S487" s="116"/>
      <c r="T487" s="117"/>
      <c r="AT487" s="112" t="s">
        <v>144</v>
      </c>
      <c r="AU487" s="112" t="s">
        <v>81</v>
      </c>
      <c r="AV487" s="111" t="s">
        <v>81</v>
      </c>
      <c r="AW487" s="111" t="s">
        <v>29</v>
      </c>
      <c r="AX487" s="111" t="s">
        <v>79</v>
      </c>
      <c r="AY487" s="112" t="s">
        <v>135</v>
      </c>
    </row>
    <row r="488" spans="1:65" s="111" customFormat="1">
      <c r="B488" s="110"/>
      <c r="D488" s="104" t="s">
        <v>144</v>
      </c>
      <c r="F488" s="113" t="s">
        <v>624</v>
      </c>
      <c r="H488" s="114">
        <v>140.76</v>
      </c>
      <c r="L488" s="110"/>
      <c r="M488" s="115"/>
      <c r="N488" s="116"/>
      <c r="O488" s="116"/>
      <c r="P488" s="116"/>
      <c r="Q488" s="116"/>
      <c r="R488" s="116"/>
      <c r="S488" s="116"/>
      <c r="T488" s="117"/>
      <c r="AT488" s="112" t="s">
        <v>144</v>
      </c>
      <c r="AU488" s="112" t="s">
        <v>81</v>
      </c>
      <c r="AV488" s="111" t="s">
        <v>81</v>
      </c>
      <c r="AW488" s="111" t="s">
        <v>4</v>
      </c>
      <c r="AX488" s="111" t="s">
        <v>79</v>
      </c>
      <c r="AY488" s="112" t="s">
        <v>135</v>
      </c>
    </row>
    <row r="489" spans="1:65" s="15" customFormat="1" ht="24.2" customHeight="1">
      <c r="A489" s="154"/>
      <c r="B489" s="8"/>
      <c r="C489" s="126" t="s">
        <v>625</v>
      </c>
      <c r="D489" s="126" t="s">
        <v>190</v>
      </c>
      <c r="E489" s="127" t="s">
        <v>626</v>
      </c>
      <c r="F489" s="128" t="s">
        <v>627</v>
      </c>
      <c r="G489" s="129" t="s">
        <v>179</v>
      </c>
      <c r="H489" s="130">
        <v>92</v>
      </c>
      <c r="I489" s="131"/>
      <c r="J489" s="132">
        <f>ROUND(I489*H489,2)</f>
        <v>0</v>
      </c>
      <c r="K489" s="133"/>
      <c r="L489" s="234"/>
      <c r="M489" s="235" t="s">
        <v>1</v>
      </c>
      <c r="N489" s="134" t="s">
        <v>36</v>
      </c>
      <c r="O489" s="28"/>
      <c r="P489" s="100">
        <f>O489*H489</f>
        <v>0</v>
      </c>
      <c r="Q489" s="100">
        <v>1.0000000000000001E-5</v>
      </c>
      <c r="R489" s="100">
        <f>Q489*H489</f>
        <v>9.2000000000000003E-4</v>
      </c>
      <c r="S489" s="100">
        <v>0</v>
      </c>
      <c r="T489" s="101">
        <f>S489*H489</f>
        <v>0</v>
      </c>
      <c r="U489" s="154"/>
      <c r="V489" s="154"/>
      <c r="W489" s="154"/>
      <c r="X489" s="154"/>
      <c r="Y489" s="154"/>
      <c r="Z489" s="154"/>
      <c r="AA489" s="154"/>
      <c r="AB489" s="154"/>
      <c r="AC489" s="154"/>
      <c r="AD489" s="154"/>
      <c r="AE489" s="154"/>
      <c r="AR489" s="232" t="s">
        <v>335</v>
      </c>
      <c r="AT489" s="232" t="s">
        <v>190</v>
      </c>
      <c r="AU489" s="232" t="s">
        <v>81</v>
      </c>
      <c r="AY489" s="191" t="s">
        <v>135</v>
      </c>
      <c r="BE489" s="233">
        <f>IF(N489="základní",J489,0)</f>
        <v>0</v>
      </c>
      <c r="BF489" s="233">
        <f>IF(N489="snížená",J489,0)</f>
        <v>0</v>
      </c>
      <c r="BG489" s="233">
        <f>IF(N489="zákl. přenesená",J489,0)</f>
        <v>0</v>
      </c>
      <c r="BH489" s="233">
        <f>IF(N489="sníž. přenesená",J489,0)</f>
        <v>0</v>
      </c>
      <c r="BI489" s="233">
        <f>IF(N489="nulová",J489,0)</f>
        <v>0</v>
      </c>
      <c r="BJ489" s="191" t="s">
        <v>79</v>
      </c>
      <c r="BK489" s="233">
        <f>ROUND(I489*H489,2)</f>
        <v>0</v>
      </c>
      <c r="BL489" s="191" t="s">
        <v>242</v>
      </c>
      <c r="BM489" s="232" t="s">
        <v>628</v>
      </c>
    </row>
    <row r="490" spans="1:65" s="111" customFormat="1">
      <c r="B490" s="110"/>
      <c r="D490" s="104" t="s">
        <v>144</v>
      </c>
      <c r="E490" s="112" t="s">
        <v>1</v>
      </c>
      <c r="F490" s="113" t="s">
        <v>613</v>
      </c>
      <c r="H490" s="114">
        <v>80</v>
      </c>
      <c r="L490" s="110"/>
      <c r="M490" s="115"/>
      <c r="N490" s="116"/>
      <c r="O490" s="116"/>
      <c r="P490" s="116"/>
      <c r="Q490" s="116"/>
      <c r="R490" s="116"/>
      <c r="S490" s="116"/>
      <c r="T490" s="117"/>
      <c r="AT490" s="112" t="s">
        <v>144</v>
      </c>
      <c r="AU490" s="112" t="s">
        <v>81</v>
      </c>
      <c r="AV490" s="111" t="s">
        <v>81</v>
      </c>
      <c r="AW490" s="111" t="s">
        <v>29</v>
      </c>
      <c r="AX490" s="111" t="s">
        <v>79</v>
      </c>
      <c r="AY490" s="112" t="s">
        <v>135</v>
      </c>
    </row>
    <row r="491" spans="1:65" s="111" customFormat="1">
      <c r="B491" s="110"/>
      <c r="D491" s="104" t="s">
        <v>144</v>
      </c>
      <c r="F491" s="113" t="s">
        <v>629</v>
      </c>
      <c r="H491" s="114">
        <v>92</v>
      </c>
      <c r="L491" s="110"/>
      <c r="M491" s="115"/>
      <c r="N491" s="116"/>
      <c r="O491" s="116"/>
      <c r="P491" s="116"/>
      <c r="Q491" s="116"/>
      <c r="R491" s="116"/>
      <c r="S491" s="116"/>
      <c r="T491" s="117"/>
      <c r="AT491" s="112" t="s">
        <v>144</v>
      </c>
      <c r="AU491" s="112" t="s">
        <v>81</v>
      </c>
      <c r="AV491" s="111" t="s">
        <v>81</v>
      </c>
      <c r="AW491" s="111" t="s">
        <v>4</v>
      </c>
      <c r="AX491" s="111" t="s">
        <v>79</v>
      </c>
      <c r="AY491" s="112" t="s">
        <v>135</v>
      </c>
    </row>
    <row r="492" spans="1:65" s="15" customFormat="1" ht="24.2" customHeight="1">
      <c r="A492" s="154"/>
      <c r="B492" s="8"/>
      <c r="C492" s="91" t="s">
        <v>630</v>
      </c>
      <c r="D492" s="91" t="s">
        <v>138</v>
      </c>
      <c r="E492" s="92" t="s">
        <v>631</v>
      </c>
      <c r="F492" s="93" t="s">
        <v>632</v>
      </c>
      <c r="G492" s="94" t="s">
        <v>149</v>
      </c>
      <c r="H492" s="95">
        <v>72</v>
      </c>
      <c r="I492" s="96"/>
      <c r="J492" s="97">
        <f>ROUND(I492*H492,2)</f>
        <v>0</v>
      </c>
      <c r="K492" s="98"/>
      <c r="L492" s="8"/>
      <c r="M492" s="231" t="s">
        <v>1</v>
      </c>
      <c r="N492" s="99" t="s">
        <v>36</v>
      </c>
      <c r="O492" s="28"/>
      <c r="P492" s="100">
        <f>O492*H492</f>
        <v>0</v>
      </c>
      <c r="Q492" s="100">
        <v>0</v>
      </c>
      <c r="R492" s="100">
        <f>Q492*H492</f>
        <v>0</v>
      </c>
      <c r="S492" s="100">
        <v>0</v>
      </c>
      <c r="T492" s="101">
        <f>S492*H492</f>
        <v>0</v>
      </c>
      <c r="U492" s="154"/>
      <c r="V492" s="154"/>
      <c r="W492" s="154"/>
      <c r="X492" s="154"/>
      <c r="Y492" s="154"/>
      <c r="Z492" s="154"/>
      <c r="AA492" s="154"/>
      <c r="AB492" s="154"/>
      <c r="AC492" s="154"/>
      <c r="AD492" s="154"/>
      <c r="AE492" s="154"/>
      <c r="AR492" s="232" t="s">
        <v>242</v>
      </c>
      <c r="AT492" s="232" t="s">
        <v>138</v>
      </c>
      <c r="AU492" s="232" t="s">
        <v>81</v>
      </c>
      <c r="AY492" s="191" t="s">
        <v>135</v>
      </c>
      <c r="BE492" s="233">
        <f>IF(N492="základní",J492,0)</f>
        <v>0</v>
      </c>
      <c r="BF492" s="233">
        <f>IF(N492="snížená",J492,0)</f>
        <v>0</v>
      </c>
      <c r="BG492" s="233">
        <f>IF(N492="zákl. přenesená",J492,0)</f>
        <v>0</v>
      </c>
      <c r="BH492" s="233">
        <f>IF(N492="sníž. přenesená",J492,0)</f>
        <v>0</v>
      </c>
      <c r="BI492" s="233">
        <f>IF(N492="nulová",J492,0)</f>
        <v>0</v>
      </c>
      <c r="BJ492" s="191" t="s">
        <v>79</v>
      </c>
      <c r="BK492" s="233">
        <f>ROUND(I492*H492,2)</f>
        <v>0</v>
      </c>
      <c r="BL492" s="191" t="s">
        <v>242</v>
      </c>
      <c r="BM492" s="232" t="s">
        <v>633</v>
      </c>
    </row>
    <row r="493" spans="1:65" s="15" customFormat="1" ht="24.2" customHeight="1">
      <c r="A493" s="154"/>
      <c r="B493" s="8"/>
      <c r="C493" s="91" t="s">
        <v>634</v>
      </c>
      <c r="D493" s="91" t="s">
        <v>138</v>
      </c>
      <c r="E493" s="92" t="s">
        <v>635</v>
      </c>
      <c r="F493" s="93" t="s">
        <v>636</v>
      </c>
      <c r="G493" s="94" t="s">
        <v>149</v>
      </c>
      <c r="H493" s="95">
        <v>16</v>
      </c>
      <c r="I493" s="96"/>
      <c r="J493" s="97">
        <f>ROUND(I493*H493,2)</f>
        <v>0</v>
      </c>
      <c r="K493" s="98"/>
      <c r="L493" s="8"/>
      <c r="M493" s="231" t="s">
        <v>1</v>
      </c>
      <c r="N493" s="99" t="s">
        <v>36</v>
      </c>
      <c r="O493" s="28"/>
      <c r="P493" s="100">
        <f>O493*H493</f>
        <v>0</v>
      </c>
      <c r="Q493" s="100">
        <v>0</v>
      </c>
      <c r="R493" s="100">
        <f>Q493*H493</f>
        <v>0</v>
      </c>
      <c r="S493" s="100">
        <v>0</v>
      </c>
      <c r="T493" s="101">
        <f>S493*H493</f>
        <v>0</v>
      </c>
      <c r="U493" s="154"/>
      <c r="V493" s="154"/>
      <c r="W493" s="154"/>
      <c r="X493" s="154"/>
      <c r="Y493" s="154"/>
      <c r="Z493" s="154"/>
      <c r="AA493" s="154"/>
      <c r="AB493" s="154"/>
      <c r="AC493" s="154"/>
      <c r="AD493" s="154"/>
      <c r="AE493" s="154"/>
      <c r="AR493" s="232" t="s">
        <v>242</v>
      </c>
      <c r="AT493" s="232" t="s">
        <v>138</v>
      </c>
      <c r="AU493" s="232" t="s">
        <v>81</v>
      </c>
      <c r="AY493" s="191" t="s">
        <v>135</v>
      </c>
      <c r="BE493" s="233">
        <f>IF(N493="základní",J493,0)</f>
        <v>0</v>
      </c>
      <c r="BF493" s="233">
        <f>IF(N493="snížená",J493,0)</f>
        <v>0</v>
      </c>
      <c r="BG493" s="233">
        <f>IF(N493="zákl. přenesená",J493,0)</f>
        <v>0</v>
      </c>
      <c r="BH493" s="233">
        <f>IF(N493="sníž. přenesená",J493,0)</f>
        <v>0</v>
      </c>
      <c r="BI493" s="233">
        <f>IF(N493="nulová",J493,0)</f>
        <v>0</v>
      </c>
      <c r="BJ493" s="191" t="s">
        <v>79</v>
      </c>
      <c r="BK493" s="233">
        <f>ROUND(I493*H493,2)</f>
        <v>0</v>
      </c>
      <c r="BL493" s="191" t="s">
        <v>242</v>
      </c>
      <c r="BM493" s="232" t="s">
        <v>637</v>
      </c>
    </row>
    <row r="494" spans="1:65" s="103" customFormat="1">
      <c r="B494" s="102"/>
      <c r="D494" s="104" t="s">
        <v>144</v>
      </c>
      <c r="E494" s="105" t="s">
        <v>1</v>
      </c>
      <c r="F494" s="106" t="s">
        <v>638</v>
      </c>
      <c r="H494" s="105" t="s">
        <v>1</v>
      </c>
      <c r="L494" s="102"/>
      <c r="M494" s="107"/>
      <c r="N494" s="108"/>
      <c r="O494" s="108"/>
      <c r="P494" s="108"/>
      <c r="Q494" s="108"/>
      <c r="R494" s="108"/>
      <c r="S494" s="108"/>
      <c r="T494" s="109"/>
      <c r="AT494" s="105" t="s">
        <v>144</v>
      </c>
      <c r="AU494" s="105" t="s">
        <v>81</v>
      </c>
      <c r="AV494" s="103" t="s">
        <v>79</v>
      </c>
      <c r="AW494" s="103" t="s">
        <v>29</v>
      </c>
      <c r="AX494" s="103" t="s">
        <v>71</v>
      </c>
      <c r="AY494" s="105" t="s">
        <v>135</v>
      </c>
    </row>
    <row r="495" spans="1:65" s="111" customFormat="1">
      <c r="B495" s="110"/>
      <c r="D495" s="104" t="s">
        <v>144</v>
      </c>
      <c r="E495" s="112" t="s">
        <v>1</v>
      </c>
      <c r="F495" s="113" t="s">
        <v>639</v>
      </c>
      <c r="H495" s="114">
        <v>5</v>
      </c>
      <c r="L495" s="110"/>
      <c r="M495" s="115"/>
      <c r="N495" s="116"/>
      <c r="O495" s="116"/>
      <c r="P495" s="116"/>
      <c r="Q495" s="116"/>
      <c r="R495" s="116"/>
      <c r="S495" s="116"/>
      <c r="T495" s="117"/>
      <c r="AT495" s="112" t="s">
        <v>144</v>
      </c>
      <c r="AU495" s="112" t="s">
        <v>81</v>
      </c>
      <c r="AV495" s="111" t="s">
        <v>81</v>
      </c>
      <c r="AW495" s="111" t="s">
        <v>29</v>
      </c>
      <c r="AX495" s="111" t="s">
        <v>71</v>
      </c>
      <c r="AY495" s="112" t="s">
        <v>135</v>
      </c>
    </row>
    <row r="496" spans="1:65" s="103" customFormat="1">
      <c r="B496" s="102"/>
      <c r="D496" s="104" t="s">
        <v>144</v>
      </c>
      <c r="E496" s="105" t="s">
        <v>1</v>
      </c>
      <c r="F496" s="106" t="s">
        <v>163</v>
      </c>
      <c r="H496" s="105" t="s">
        <v>1</v>
      </c>
      <c r="L496" s="102"/>
      <c r="M496" s="107"/>
      <c r="N496" s="108"/>
      <c r="O496" s="108"/>
      <c r="P496" s="108"/>
      <c r="Q496" s="108"/>
      <c r="R496" s="108"/>
      <c r="S496" s="108"/>
      <c r="T496" s="109"/>
      <c r="AT496" s="105" t="s">
        <v>144</v>
      </c>
      <c r="AU496" s="105" t="s">
        <v>81</v>
      </c>
      <c r="AV496" s="103" t="s">
        <v>79</v>
      </c>
      <c r="AW496" s="103" t="s">
        <v>29</v>
      </c>
      <c r="AX496" s="103" t="s">
        <v>71</v>
      </c>
      <c r="AY496" s="105" t="s">
        <v>135</v>
      </c>
    </row>
    <row r="497" spans="1:65" s="111" customFormat="1">
      <c r="B497" s="110"/>
      <c r="D497" s="104" t="s">
        <v>144</v>
      </c>
      <c r="E497" s="112" t="s">
        <v>1</v>
      </c>
      <c r="F497" s="113" t="s">
        <v>81</v>
      </c>
      <c r="H497" s="114">
        <v>2</v>
      </c>
      <c r="L497" s="110"/>
      <c r="M497" s="115"/>
      <c r="N497" s="116"/>
      <c r="O497" s="116"/>
      <c r="P497" s="116"/>
      <c r="Q497" s="116"/>
      <c r="R497" s="116"/>
      <c r="S497" s="116"/>
      <c r="T497" s="117"/>
      <c r="AT497" s="112" t="s">
        <v>144</v>
      </c>
      <c r="AU497" s="112" t="s">
        <v>81</v>
      </c>
      <c r="AV497" s="111" t="s">
        <v>81</v>
      </c>
      <c r="AW497" s="111" t="s">
        <v>29</v>
      </c>
      <c r="AX497" s="111" t="s">
        <v>71</v>
      </c>
      <c r="AY497" s="112" t="s">
        <v>135</v>
      </c>
    </row>
    <row r="498" spans="1:65" s="103" customFormat="1">
      <c r="B498" s="102"/>
      <c r="D498" s="104" t="s">
        <v>144</v>
      </c>
      <c r="E498" s="105" t="s">
        <v>1</v>
      </c>
      <c r="F498" s="106" t="s">
        <v>152</v>
      </c>
      <c r="H498" s="105" t="s">
        <v>1</v>
      </c>
      <c r="L498" s="102"/>
      <c r="M498" s="107"/>
      <c r="N498" s="108"/>
      <c r="O498" s="108"/>
      <c r="P498" s="108"/>
      <c r="Q498" s="108"/>
      <c r="R498" s="108"/>
      <c r="S498" s="108"/>
      <c r="T498" s="109"/>
      <c r="AT498" s="105" t="s">
        <v>144</v>
      </c>
      <c r="AU498" s="105" t="s">
        <v>81</v>
      </c>
      <c r="AV498" s="103" t="s">
        <v>79</v>
      </c>
      <c r="AW498" s="103" t="s">
        <v>29</v>
      </c>
      <c r="AX498" s="103" t="s">
        <v>71</v>
      </c>
      <c r="AY498" s="105" t="s">
        <v>135</v>
      </c>
    </row>
    <row r="499" spans="1:65" s="111" customFormat="1">
      <c r="B499" s="110"/>
      <c r="D499" s="104" t="s">
        <v>144</v>
      </c>
      <c r="E499" s="112" t="s">
        <v>1</v>
      </c>
      <c r="F499" s="113" t="s">
        <v>81</v>
      </c>
      <c r="H499" s="114">
        <v>2</v>
      </c>
      <c r="L499" s="110"/>
      <c r="M499" s="115"/>
      <c r="N499" s="116"/>
      <c r="O499" s="116"/>
      <c r="P499" s="116"/>
      <c r="Q499" s="116"/>
      <c r="R499" s="116"/>
      <c r="S499" s="116"/>
      <c r="T499" s="117"/>
      <c r="AT499" s="112" t="s">
        <v>144</v>
      </c>
      <c r="AU499" s="112" t="s">
        <v>81</v>
      </c>
      <c r="AV499" s="111" t="s">
        <v>81</v>
      </c>
      <c r="AW499" s="111" t="s">
        <v>29</v>
      </c>
      <c r="AX499" s="111" t="s">
        <v>71</v>
      </c>
      <c r="AY499" s="112" t="s">
        <v>135</v>
      </c>
    </row>
    <row r="500" spans="1:65" s="103" customFormat="1">
      <c r="B500" s="102"/>
      <c r="D500" s="104" t="s">
        <v>144</v>
      </c>
      <c r="E500" s="105" t="s">
        <v>1</v>
      </c>
      <c r="F500" s="106" t="s">
        <v>199</v>
      </c>
      <c r="H500" s="105" t="s">
        <v>1</v>
      </c>
      <c r="L500" s="102"/>
      <c r="M500" s="107"/>
      <c r="N500" s="108"/>
      <c r="O500" s="108"/>
      <c r="P500" s="108"/>
      <c r="Q500" s="108"/>
      <c r="R500" s="108"/>
      <c r="S500" s="108"/>
      <c r="T500" s="109"/>
      <c r="AT500" s="105" t="s">
        <v>144</v>
      </c>
      <c r="AU500" s="105" t="s">
        <v>81</v>
      </c>
      <c r="AV500" s="103" t="s">
        <v>79</v>
      </c>
      <c r="AW500" s="103" t="s">
        <v>29</v>
      </c>
      <c r="AX500" s="103" t="s">
        <v>71</v>
      </c>
      <c r="AY500" s="105" t="s">
        <v>135</v>
      </c>
    </row>
    <row r="501" spans="1:65" s="111" customFormat="1">
      <c r="B501" s="110"/>
      <c r="D501" s="104" t="s">
        <v>144</v>
      </c>
      <c r="E501" s="112" t="s">
        <v>1</v>
      </c>
      <c r="F501" s="113" t="s">
        <v>79</v>
      </c>
      <c r="H501" s="114">
        <v>1</v>
      </c>
      <c r="L501" s="110"/>
      <c r="M501" s="115"/>
      <c r="N501" s="116"/>
      <c r="O501" s="116"/>
      <c r="P501" s="116"/>
      <c r="Q501" s="116"/>
      <c r="R501" s="116"/>
      <c r="S501" s="116"/>
      <c r="T501" s="117"/>
      <c r="AT501" s="112" t="s">
        <v>144</v>
      </c>
      <c r="AU501" s="112" t="s">
        <v>81</v>
      </c>
      <c r="AV501" s="111" t="s">
        <v>81</v>
      </c>
      <c r="AW501" s="111" t="s">
        <v>29</v>
      </c>
      <c r="AX501" s="111" t="s">
        <v>71</v>
      </c>
      <c r="AY501" s="112" t="s">
        <v>135</v>
      </c>
    </row>
    <row r="502" spans="1:65" s="103" customFormat="1">
      <c r="B502" s="102"/>
      <c r="D502" s="104" t="s">
        <v>144</v>
      </c>
      <c r="E502" s="105" t="s">
        <v>1</v>
      </c>
      <c r="F502" s="106" t="s">
        <v>153</v>
      </c>
      <c r="H502" s="105" t="s">
        <v>1</v>
      </c>
      <c r="L502" s="102"/>
      <c r="M502" s="107"/>
      <c r="N502" s="108"/>
      <c r="O502" s="108"/>
      <c r="P502" s="108"/>
      <c r="Q502" s="108"/>
      <c r="R502" s="108"/>
      <c r="S502" s="108"/>
      <c r="T502" s="109"/>
      <c r="AT502" s="105" t="s">
        <v>144</v>
      </c>
      <c r="AU502" s="105" t="s">
        <v>81</v>
      </c>
      <c r="AV502" s="103" t="s">
        <v>79</v>
      </c>
      <c r="AW502" s="103" t="s">
        <v>29</v>
      </c>
      <c r="AX502" s="103" t="s">
        <v>71</v>
      </c>
      <c r="AY502" s="105" t="s">
        <v>135</v>
      </c>
    </row>
    <row r="503" spans="1:65" s="111" customFormat="1">
      <c r="B503" s="110"/>
      <c r="D503" s="104" t="s">
        <v>144</v>
      </c>
      <c r="E503" s="112" t="s">
        <v>1</v>
      </c>
      <c r="F503" s="113" t="s">
        <v>79</v>
      </c>
      <c r="H503" s="114">
        <v>1</v>
      </c>
      <c r="L503" s="110"/>
      <c r="M503" s="115"/>
      <c r="N503" s="116"/>
      <c r="O503" s="116"/>
      <c r="P503" s="116"/>
      <c r="Q503" s="116"/>
      <c r="R503" s="116"/>
      <c r="S503" s="116"/>
      <c r="T503" s="117"/>
      <c r="AT503" s="112" t="s">
        <v>144</v>
      </c>
      <c r="AU503" s="112" t="s">
        <v>81</v>
      </c>
      <c r="AV503" s="111" t="s">
        <v>81</v>
      </c>
      <c r="AW503" s="111" t="s">
        <v>29</v>
      </c>
      <c r="AX503" s="111" t="s">
        <v>71</v>
      </c>
      <c r="AY503" s="112" t="s">
        <v>135</v>
      </c>
    </row>
    <row r="504" spans="1:65" s="103" customFormat="1">
      <c r="B504" s="102"/>
      <c r="D504" s="104" t="s">
        <v>144</v>
      </c>
      <c r="E504" s="105" t="s">
        <v>1</v>
      </c>
      <c r="F504" s="106" t="s">
        <v>155</v>
      </c>
      <c r="H504" s="105" t="s">
        <v>1</v>
      </c>
      <c r="L504" s="102"/>
      <c r="M504" s="107"/>
      <c r="N504" s="108"/>
      <c r="O504" s="108"/>
      <c r="P504" s="108"/>
      <c r="Q504" s="108"/>
      <c r="R504" s="108"/>
      <c r="S504" s="108"/>
      <c r="T504" s="109"/>
      <c r="AT504" s="105" t="s">
        <v>144</v>
      </c>
      <c r="AU504" s="105" t="s">
        <v>81</v>
      </c>
      <c r="AV504" s="103" t="s">
        <v>79</v>
      </c>
      <c r="AW504" s="103" t="s">
        <v>29</v>
      </c>
      <c r="AX504" s="103" t="s">
        <v>71</v>
      </c>
      <c r="AY504" s="105" t="s">
        <v>135</v>
      </c>
    </row>
    <row r="505" spans="1:65" s="111" customFormat="1">
      <c r="B505" s="110"/>
      <c r="D505" s="104" t="s">
        <v>144</v>
      </c>
      <c r="E505" s="112" t="s">
        <v>1</v>
      </c>
      <c r="F505" s="113" t="s">
        <v>79</v>
      </c>
      <c r="H505" s="114">
        <v>1</v>
      </c>
      <c r="L505" s="110"/>
      <c r="M505" s="115"/>
      <c r="N505" s="116"/>
      <c r="O505" s="116"/>
      <c r="P505" s="116"/>
      <c r="Q505" s="116"/>
      <c r="R505" s="116"/>
      <c r="S505" s="116"/>
      <c r="T505" s="117"/>
      <c r="AT505" s="112" t="s">
        <v>144</v>
      </c>
      <c r="AU505" s="112" t="s">
        <v>81</v>
      </c>
      <c r="AV505" s="111" t="s">
        <v>81</v>
      </c>
      <c r="AW505" s="111" t="s">
        <v>29</v>
      </c>
      <c r="AX505" s="111" t="s">
        <v>71</v>
      </c>
      <c r="AY505" s="112" t="s">
        <v>135</v>
      </c>
    </row>
    <row r="506" spans="1:65" s="103" customFormat="1">
      <c r="B506" s="102"/>
      <c r="D506" s="104" t="s">
        <v>144</v>
      </c>
      <c r="E506" s="105" t="s">
        <v>1</v>
      </c>
      <c r="F506" s="106" t="s">
        <v>145</v>
      </c>
      <c r="H506" s="105" t="s">
        <v>1</v>
      </c>
      <c r="L506" s="102"/>
      <c r="M506" s="107"/>
      <c r="N506" s="108"/>
      <c r="O506" s="108"/>
      <c r="P506" s="108"/>
      <c r="Q506" s="108"/>
      <c r="R506" s="108"/>
      <c r="S506" s="108"/>
      <c r="T506" s="109"/>
      <c r="AT506" s="105" t="s">
        <v>144</v>
      </c>
      <c r="AU506" s="105" t="s">
        <v>81</v>
      </c>
      <c r="AV506" s="103" t="s">
        <v>79</v>
      </c>
      <c r="AW506" s="103" t="s">
        <v>29</v>
      </c>
      <c r="AX506" s="103" t="s">
        <v>71</v>
      </c>
      <c r="AY506" s="105" t="s">
        <v>135</v>
      </c>
    </row>
    <row r="507" spans="1:65" s="111" customFormat="1">
      <c r="B507" s="110"/>
      <c r="D507" s="104" t="s">
        <v>144</v>
      </c>
      <c r="E507" s="112" t="s">
        <v>1</v>
      </c>
      <c r="F507" s="113" t="s">
        <v>142</v>
      </c>
      <c r="H507" s="114">
        <v>4</v>
      </c>
      <c r="L507" s="110"/>
      <c r="M507" s="115"/>
      <c r="N507" s="116"/>
      <c r="O507" s="116"/>
      <c r="P507" s="116"/>
      <c r="Q507" s="116"/>
      <c r="R507" s="116"/>
      <c r="S507" s="116"/>
      <c r="T507" s="117"/>
      <c r="AT507" s="112" t="s">
        <v>144</v>
      </c>
      <c r="AU507" s="112" t="s">
        <v>81</v>
      </c>
      <c r="AV507" s="111" t="s">
        <v>81</v>
      </c>
      <c r="AW507" s="111" t="s">
        <v>29</v>
      </c>
      <c r="AX507" s="111" t="s">
        <v>71</v>
      </c>
      <c r="AY507" s="112" t="s">
        <v>135</v>
      </c>
    </row>
    <row r="508" spans="1:65" s="119" customFormat="1">
      <c r="B508" s="118"/>
      <c r="D508" s="104" t="s">
        <v>144</v>
      </c>
      <c r="E508" s="120" t="s">
        <v>1</v>
      </c>
      <c r="F508" s="121" t="s">
        <v>156</v>
      </c>
      <c r="H508" s="122">
        <v>16</v>
      </c>
      <c r="L508" s="118"/>
      <c r="M508" s="123"/>
      <c r="N508" s="124"/>
      <c r="O508" s="124"/>
      <c r="P508" s="124"/>
      <c r="Q508" s="124"/>
      <c r="R508" s="124"/>
      <c r="S508" s="124"/>
      <c r="T508" s="125"/>
      <c r="AT508" s="120" t="s">
        <v>144</v>
      </c>
      <c r="AU508" s="120" t="s">
        <v>81</v>
      </c>
      <c r="AV508" s="119" t="s">
        <v>142</v>
      </c>
      <c r="AW508" s="119" t="s">
        <v>29</v>
      </c>
      <c r="AX508" s="119" t="s">
        <v>79</v>
      </c>
      <c r="AY508" s="120" t="s">
        <v>135</v>
      </c>
    </row>
    <row r="509" spans="1:65" s="15" customFormat="1" ht="16.5" customHeight="1">
      <c r="A509" s="154"/>
      <c r="B509" s="8"/>
      <c r="C509" s="126" t="s">
        <v>640</v>
      </c>
      <c r="D509" s="126" t="s">
        <v>190</v>
      </c>
      <c r="E509" s="127" t="s">
        <v>641</v>
      </c>
      <c r="F509" s="128" t="s">
        <v>642</v>
      </c>
      <c r="G509" s="129" t="s">
        <v>149</v>
      </c>
      <c r="H509" s="130">
        <v>16</v>
      </c>
      <c r="I509" s="131"/>
      <c r="J509" s="132">
        <f>ROUND(I509*H509,2)</f>
        <v>0</v>
      </c>
      <c r="K509" s="133"/>
      <c r="L509" s="234"/>
      <c r="M509" s="235" t="s">
        <v>1</v>
      </c>
      <c r="N509" s="134" t="s">
        <v>36</v>
      </c>
      <c r="O509" s="28"/>
      <c r="P509" s="100">
        <f>O509*H509</f>
        <v>0</v>
      </c>
      <c r="Q509" s="100">
        <v>3.0000000000000001E-5</v>
      </c>
      <c r="R509" s="100">
        <f>Q509*H509</f>
        <v>4.8000000000000001E-4</v>
      </c>
      <c r="S509" s="100">
        <v>0</v>
      </c>
      <c r="T509" s="101">
        <f>S509*H509</f>
        <v>0</v>
      </c>
      <c r="U509" s="154"/>
      <c r="V509" s="154"/>
      <c r="W509" s="154"/>
      <c r="X509" s="154"/>
      <c r="Y509" s="154"/>
      <c r="Z509" s="154"/>
      <c r="AA509" s="154"/>
      <c r="AB509" s="154"/>
      <c r="AC509" s="154"/>
      <c r="AD509" s="154"/>
      <c r="AE509" s="154"/>
      <c r="AR509" s="232" t="s">
        <v>335</v>
      </c>
      <c r="AT509" s="232" t="s">
        <v>190</v>
      </c>
      <c r="AU509" s="232" t="s">
        <v>81</v>
      </c>
      <c r="AY509" s="191" t="s">
        <v>135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191" t="s">
        <v>79</v>
      </c>
      <c r="BK509" s="233">
        <f>ROUND(I509*H509,2)</f>
        <v>0</v>
      </c>
      <c r="BL509" s="191" t="s">
        <v>242</v>
      </c>
      <c r="BM509" s="232" t="s">
        <v>643</v>
      </c>
    </row>
    <row r="510" spans="1:65" s="15" customFormat="1" ht="16.5" customHeight="1">
      <c r="A510" s="154"/>
      <c r="B510" s="8"/>
      <c r="C510" s="126" t="s">
        <v>644</v>
      </c>
      <c r="D510" s="126" t="s">
        <v>190</v>
      </c>
      <c r="E510" s="127" t="s">
        <v>645</v>
      </c>
      <c r="F510" s="128" t="s">
        <v>646</v>
      </c>
      <c r="G510" s="129" t="s">
        <v>149</v>
      </c>
      <c r="H510" s="130">
        <v>16</v>
      </c>
      <c r="I510" s="131"/>
      <c r="J510" s="132">
        <f>ROUND(I510*H510,2)</f>
        <v>0</v>
      </c>
      <c r="K510" s="133"/>
      <c r="L510" s="234"/>
      <c r="M510" s="235" t="s">
        <v>1</v>
      </c>
      <c r="N510" s="134" t="s">
        <v>36</v>
      </c>
      <c r="O510" s="28"/>
      <c r="P510" s="100">
        <f>O510*H510</f>
        <v>0</v>
      </c>
      <c r="Q510" s="100">
        <v>1.0000000000000001E-5</v>
      </c>
      <c r="R510" s="100">
        <f>Q510*H510</f>
        <v>1.6000000000000001E-4</v>
      </c>
      <c r="S510" s="100">
        <v>0</v>
      </c>
      <c r="T510" s="101">
        <f>S510*H510</f>
        <v>0</v>
      </c>
      <c r="U510" s="154"/>
      <c r="V510" s="154"/>
      <c r="W510" s="154"/>
      <c r="X510" s="154"/>
      <c r="Y510" s="154"/>
      <c r="Z510" s="154"/>
      <c r="AA510" s="154"/>
      <c r="AB510" s="154"/>
      <c r="AC510" s="154"/>
      <c r="AD510" s="154"/>
      <c r="AE510" s="154"/>
      <c r="AR510" s="232" t="s">
        <v>335</v>
      </c>
      <c r="AT510" s="232" t="s">
        <v>190</v>
      </c>
      <c r="AU510" s="232" t="s">
        <v>81</v>
      </c>
      <c r="AY510" s="191" t="s">
        <v>135</v>
      </c>
      <c r="BE510" s="233">
        <f>IF(N510="základní",J510,0)</f>
        <v>0</v>
      </c>
      <c r="BF510" s="233">
        <f>IF(N510="snížená",J510,0)</f>
        <v>0</v>
      </c>
      <c r="BG510" s="233">
        <f>IF(N510="zákl. přenesená",J510,0)</f>
        <v>0</v>
      </c>
      <c r="BH510" s="233">
        <f>IF(N510="sníž. přenesená",J510,0)</f>
        <v>0</v>
      </c>
      <c r="BI510" s="233">
        <f>IF(N510="nulová",J510,0)</f>
        <v>0</v>
      </c>
      <c r="BJ510" s="191" t="s">
        <v>79</v>
      </c>
      <c r="BK510" s="233">
        <f>ROUND(I510*H510,2)</f>
        <v>0</v>
      </c>
      <c r="BL510" s="191" t="s">
        <v>242</v>
      </c>
      <c r="BM510" s="232" t="s">
        <v>647</v>
      </c>
    </row>
    <row r="511" spans="1:65" s="15" customFormat="1" ht="21.75" customHeight="1">
      <c r="A511" s="154"/>
      <c r="B511" s="8"/>
      <c r="C511" s="126" t="s">
        <v>648</v>
      </c>
      <c r="D511" s="126" t="s">
        <v>190</v>
      </c>
      <c r="E511" s="127" t="s">
        <v>649</v>
      </c>
      <c r="F511" s="128" t="s">
        <v>650</v>
      </c>
      <c r="G511" s="129" t="s">
        <v>149</v>
      </c>
      <c r="H511" s="130">
        <v>16</v>
      </c>
      <c r="I511" s="131"/>
      <c r="J511" s="132">
        <f>ROUND(I511*H511,2)</f>
        <v>0</v>
      </c>
      <c r="K511" s="133"/>
      <c r="L511" s="234"/>
      <c r="M511" s="235" t="s">
        <v>1</v>
      </c>
      <c r="N511" s="134" t="s">
        <v>36</v>
      </c>
      <c r="O511" s="28"/>
      <c r="P511" s="100">
        <f>O511*H511</f>
        <v>0</v>
      </c>
      <c r="Q511" s="100">
        <v>4.0000000000000003E-5</v>
      </c>
      <c r="R511" s="100">
        <f>Q511*H511</f>
        <v>6.4000000000000005E-4</v>
      </c>
      <c r="S511" s="100">
        <v>0</v>
      </c>
      <c r="T511" s="101">
        <f>S511*H511</f>
        <v>0</v>
      </c>
      <c r="U511" s="154"/>
      <c r="V511" s="154"/>
      <c r="W511" s="154"/>
      <c r="X511" s="154"/>
      <c r="Y511" s="154"/>
      <c r="Z511" s="154"/>
      <c r="AA511" s="154"/>
      <c r="AB511" s="154"/>
      <c r="AC511" s="154"/>
      <c r="AD511" s="154"/>
      <c r="AE511" s="154"/>
      <c r="AR511" s="232" t="s">
        <v>335</v>
      </c>
      <c r="AT511" s="232" t="s">
        <v>190</v>
      </c>
      <c r="AU511" s="232" t="s">
        <v>81</v>
      </c>
      <c r="AY511" s="191" t="s">
        <v>135</v>
      </c>
      <c r="BE511" s="233">
        <f>IF(N511="základní",J511,0)</f>
        <v>0</v>
      </c>
      <c r="BF511" s="233">
        <f>IF(N511="snížená",J511,0)</f>
        <v>0</v>
      </c>
      <c r="BG511" s="233">
        <f>IF(N511="zákl. přenesená",J511,0)</f>
        <v>0</v>
      </c>
      <c r="BH511" s="233">
        <f>IF(N511="sníž. přenesená",J511,0)</f>
        <v>0</v>
      </c>
      <c r="BI511" s="233">
        <f>IF(N511="nulová",J511,0)</f>
        <v>0</v>
      </c>
      <c r="BJ511" s="191" t="s">
        <v>79</v>
      </c>
      <c r="BK511" s="233">
        <f>ROUND(I511*H511,2)</f>
        <v>0</v>
      </c>
      <c r="BL511" s="191" t="s">
        <v>242</v>
      </c>
      <c r="BM511" s="232" t="s">
        <v>651</v>
      </c>
    </row>
    <row r="512" spans="1:65" s="15" customFormat="1" ht="33" customHeight="1">
      <c r="A512" s="154"/>
      <c r="B512" s="8"/>
      <c r="C512" s="91" t="s">
        <v>652</v>
      </c>
      <c r="D512" s="91" t="s">
        <v>138</v>
      </c>
      <c r="E512" s="92" t="s">
        <v>653</v>
      </c>
      <c r="F512" s="93" t="s">
        <v>654</v>
      </c>
      <c r="G512" s="94" t="s">
        <v>149</v>
      </c>
      <c r="H512" s="95">
        <v>25</v>
      </c>
      <c r="I512" s="96"/>
      <c r="J512" s="97">
        <f>ROUND(I512*H512,2)</f>
        <v>0</v>
      </c>
      <c r="K512" s="98"/>
      <c r="L512" s="8"/>
      <c r="M512" s="231" t="s">
        <v>1</v>
      </c>
      <c r="N512" s="99" t="s">
        <v>36</v>
      </c>
      <c r="O512" s="28"/>
      <c r="P512" s="100">
        <f>O512*H512</f>
        <v>0</v>
      </c>
      <c r="Q512" s="100">
        <v>0</v>
      </c>
      <c r="R512" s="100">
        <f>Q512*H512</f>
        <v>0</v>
      </c>
      <c r="S512" s="100">
        <v>0</v>
      </c>
      <c r="T512" s="101">
        <f>S512*H512</f>
        <v>0</v>
      </c>
      <c r="U512" s="154"/>
      <c r="V512" s="154"/>
      <c r="W512" s="154"/>
      <c r="X512" s="154"/>
      <c r="Y512" s="154"/>
      <c r="Z512" s="154"/>
      <c r="AA512" s="154"/>
      <c r="AB512" s="154"/>
      <c r="AC512" s="154"/>
      <c r="AD512" s="154"/>
      <c r="AE512" s="154"/>
      <c r="AR512" s="232" t="s">
        <v>242</v>
      </c>
      <c r="AT512" s="232" t="s">
        <v>138</v>
      </c>
      <c r="AU512" s="232" t="s">
        <v>81</v>
      </c>
      <c r="AY512" s="191" t="s">
        <v>135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191" t="s">
        <v>79</v>
      </c>
      <c r="BK512" s="233">
        <f>ROUND(I512*H512,2)</f>
        <v>0</v>
      </c>
      <c r="BL512" s="191" t="s">
        <v>242</v>
      </c>
      <c r="BM512" s="232" t="s">
        <v>655</v>
      </c>
    </row>
    <row r="513" spans="1:65" s="103" customFormat="1">
      <c r="B513" s="102"/>
      <c r="D513" s="104" t="s">
        <v>144</v>
      </c>
      <c r="E513" s="105" t="s">
        <v>1</v>
      </c>
      <c r="F513" s="106" t="s">
        <v>199</v>
      </c>
      <c r="H513" s="105" t="s">
        <v>1</v>
      </c>
      <c r="L513" s="102"/>
      <c r="M513" s="107"/>
      <c r="N513" s="108"/>
      <c r="O513" s="108"/>
      <c r="P513" s="108"/>
      <c r="Q513" s="108"/>
      <c r="R513" s="108"/>
      <c r="S513" s="108"/>
      <c r="T513" s="109"/>
      <c r="AT513" s="105" t="s">
        <v>144</v>
      </c>
      <c r="AU513" s="105" t="s">
        <v>81</v>
      </c>
      <c r="AV513" s="103" t="s">
        <v>79</v>
      </c>
      <c r="AW513" s="103" t="s">
        <v>29</v>
      </c>
      <c r="AX513" s="103" t="s">
        <v>71</v>
      </c>
      <c r="AY513" s="105" t="s">
        <v>135</v>
      </c>
    </row>
    <row r="514" spans="1:65" s="111" customFormat="1">
      <c r="B514" s="110"/>
      <c r="D514" s="104" t="s">
        <v>144</v>
      </c>
      <c r="E514" s="112" t="s">
        <v>1</v>
      </c>
      <c r="F514" s="113" t="s">
        <v>656</v>
      </c>
      <c r="H514" s="114">
        <v>8</v>
      </c>
      <c r="L514" s="110"/>
      <c r="M514" s="115"/>
      <c r="N514" s="116"/>
      <c r="O514" s="116"/>
      <c r="P514" s="116"/>
      <c r="Q514" s="116"/>
      <c r="R514" s="116"/>
      <c r="S514" s="116"/>
      <c r="T514" s="117"/>
      <c r="AT514" s="112" t="s">
        <v>144</v>
      </c>
      <c r="AU514" s="112" t="s">
        <v>81</v>
      </c>
      <c r="AV514" s="111" t="s">
        <v>81</v>
      </c>
      <c r="AW514" s="111" t="s">
        <v>29</v>
      </c>
      <c r="AX514" s="111" t="s">
        <v>71</v>
      </c>
      <c r="AY514" s="112" t="s">
        <v>135</v>
      </c>
    </row>
    <row r="515" spans="1:65" s="103" customFormat="1">
      <c r="B515" s="102"/>
      <c r="D515" s="104" t="s">
        <v>144</v>
      </c>
      <c r="E515" s="105" t="s">
        <v>1</v>
      </c>
      <c r="F515" s="106" t="s">
        <v>153</v>
      </c>
      <c r="H515" s="105" t="s">
        <v>1</v>
      </c>
      <c r="L515" s="102"/>
      <c r="M515" s="107"/>
      <c r="N515" s="108"/>
      <c r="O515" s="108"/>
      <c r="P515" s="108"/>
      <c r="Q515" s="108"/>
      <c r="R515" s="108"/>
      <c r="S515" s="108"/>
      <c r="T515" s="109"/>
      <c r="AT515" s="105" t="s">
        <v>144</v>
      </c>
      <c r="AU515" s="105" t="s">
        <v>81</v>
      </c>
      <c r="AV515" s="103" t="s">
        <v>79</v>
      </c>
      <c r="AW515" s="103" t="s">
        <v>29</v>
      </c>
      <c r="AX515" s="103" t="s">
        <v>71</v>
      </c>
      <c r="AY515" s="105" t="s">
        <v>135</v>
      </c>
    </row>
    <row r="516" spans="1:65" s="111" customFormat="1">
      <c r="B516" s="110"/>
      <c r="D516" s="104" t="s">
        <v>144</v>
      </c>
      <c r="E516" s="112" t="s">
        <v>1</v>
      </c>
      <c r="F516" s="113" t="s">
        <v>227</v>
      </c>
      <c r="H516" s="114">
        <v>4</v>
      </c>
      <c r="L516" s="110"/>
      <c r="M516" s="115"/>
      <c r="N516" s="116"/>
      <c r="O516" s="116"/>
      <c r="P516" s="116"/>
      <c r="Q516" s="116"/>
      <c r="R516" s="116"/>
      <c r="S516" s="116"/>
      <c r="T516" s="117"/>
      <c r="AT516" s="112" t="s">
        <v>144</v>
      </c>
      <c r="AU516" s="112" t="s">
        <v>81</v>
      </c>
      <c r="AV516" s="111" t="s">
        <v>81</v>
      </c>
      <c r="AW516" s="111" t="s">
        <v>29</v>
      </c>
      <c r="AX516" s="111" t="s">
        <v>71</v>
      </c>
      <c r="AY516" s="112" t="s">
        <v>135</v>
      </c>
    </row>
    <row r="517" spans="1:65" s="103" customFormat="1">
      <c r="B517" s="102"/>
      <c r="D517" s="104" t="s">
        <v>144</v>
      </c>
      <c r="E517" s="105" t="s">
        <v>1</v>
      </c>
      <c r="F517" s="106" t="s">
        <v>657</v>
      </c>
      <c r="H517" s="105" t="s">
        <v>1</v>
      </c>
      <c r="L517" s="102"/>
      <c r="M517" s="107"/>
      <c r="N517" s="108"/>
      <c r="O517" s="108"/>
      <c r="P517" s="108"/>
      <c r="Q517" s="108"/>
      <c r="R517" s="108"/>
      <c r="S517" s="108"/>
      <c r="T517" s="109"/>
      <c r="AT517" s="105" t="s">
        <v>144</v>
      </c>
      <c r="AU517" s="105" t="s">
        <v>81</v>
      </c>
      <c r="AV517" s="103" t="s">
        <v>79</v>
      </c>
      <c r="AW517" s="103" t="s">
        <v>29</v>
      </c>
      <c r="AX517" s="103" t="s">
        <v>71</v>
      </c>
      <c r="AY517" s="105" t="s">
        <v>135</v>
      </c>
    </row>
    <row r="518" spans="1:65" s="111" customFormat="1">
      <c r="B518" s="110"/>
      <c r="D518" s="104" t="s">
        <v>144</v>
      </c>
      <c r="E518" s="112" t="s">
        <v>1</v>
      </c>
      <c r="F518" s="113" t="s">
        <v>79</v>
      </c>
      <c r="H518" s="114">
        <v>1</v>
      </c>
      <c r="L518" s="110"/>
      <c r="M518" s="115"/>
      <c r="N518" s="116"/>
      <c r="O518" s="116"/>
      <c r="P518" s="116"/>
      <c r="Q518" s="116"/>
      <c r="R518" s="116"/>
      <c r="S518" s="116"/>
      <c r="T518" s="117"/>
      <c r="AT518" s="112" t="s">
        <v>144</v>
      </c>
      <c r="AU518" s="112" t="s">
        <v>81</v>
      </c>
      <c r="AV518" s="111" t="s">
        <v>81</v>
      </c>
      <c r="AW518" s="111" t="s">
        <v>29</v>
      </c>
      <c r="AX518" s="111" t="s">
        <v>71</v>
      </c>
      <c r="AY518" s="112" t="s">
        <v>135</v>
      </c>
    </row>
    <row r="519" spans="1:65" s="103" customFormat="1">
      <c r="B519" s="102"/>
      <c r="D519" s="104" t="s">
        <v>144</v>
      </c>
      <c r="E519" s="105" t="s">
        <v>1</v>
      </c>
      <c r="F519" s="106" t="s">
        <v>152</v>
      </c>
      <c r="H519" s="105" t="s">
        <v>1</v>
      </c>
      <c r="L519" s="102"/>
      <c r="M519" s="107"/>
      <c r="N519" s="108"/>
      <c r="O519" s="108"/>
      <c r="P519" s="108"/>
      <c r="Q519" s="108"/>
      <c r="R519" s="108"/>
      <c r="S519" s="108"/>
      <c r="T519" s="109"/>
      <c r="AT519" s="105" t="s">
        <v>144</v>
      </c>
      <c r="AU519" s="105" t="s">
        <v>81</v>
      </c>
      <c r="AV519" s="103" t="s">
        <v>79</v>
      </c>
      <c r="AW519" s="103" t="s">
        <v>29</v>
      </c>
      <c r="AX519" s="103" t="s">
        <v>71</v>
      </c>
      <c r="AY519" s="105" t="s">
        <v>135</v>
      </c>
    </row>
    <row r="520" spans="1:65" s="111" customFormat="1">
      <c r="B520" s="110"/>
      <c r="D520" s="104" t="s">
        <v>144</v>
      </c>
      <c r="E520" s="112" t="s">
        <v>1</v>
      </c>
      <c r="F520" s="113" t="s">
        <v>658</v>
      </c>
      <c r="H520" s="114">
        <v>6</v>
      </c>
      <c r="L520" s="110"/>
      <c r="M520" s="115"/>
      <c r="N520" s="116"/>
      <c r="O520" s="116"/>
      <c r="P520" s="116"/>
      <c r="Q520" s="116"/>
      <c r="R520" s="116"/>
      <c r="S520" s="116"/>
      <c r="T520" s="117"/>
      <c r="AT520" s="112" t="s">
        <v>144</v>
      </c>
      <c r="AU520" s="112" t="s">
        <v>81</v>
      </c>
      <c r="AV520" s="111" t="s">
        <v>81</v>
      </c>
      <c r="AW520" s="111" t="s">
        <v>29</v>
      </c>
      <c r="AX520" s="111" t="s">
        <v>71</v>
      </c>
      <c r="AY520" s="112" t="s">
        <v>135</v>
      </c>
    </row>
    <row r="521" spans="1:65" s="103" customFormat="1">
      <c r="B521" s="102"/>
      <c r="D521" s="104" t="s">
        <v>144</v>
      </c>
      <c r="E521" s="105" t="s">
        <v>1</v>
      </c>
      <c r="F521" s="106" t="s">
        <v>163</v>
      </c>
      <c r="H521" s="105" t="s">
        <v>1</v>
      </c>
      <c r="L521" s="102"/>
      <c r="M521" s="107"/>
      <c r="N521" s="108"/>
      <c r="O521" s="108"/>
      <c r="P521" s="108"/>
      <c r="Q521" s="108"/>
      <c r="R521" s="108"/>
      <c r="S521" s="108"/>
      <c r="T521" s="109"/>
      <c r="AT521" s="105" t="s">
        <v>144</v>
      </c>
      <c r="AU521" s="105" t="s">
        <v>81</v>
      </c>
      <c r="AV521" s="103" t="s">
        <v>79</v>
      </c>
      <c r="AW521" s="103" t="s">
        <v>29</v>
      </c>
      <c r="AX521" s="103" t="s">
        <v>71</v>
      </c>
      <c r="AY521" s="105" t="s">
        <v>135</v>
      </c>
    </row>
    <row r="522" spans="1:65" s="111" customFormat="1">
      <c r="B522" s="110"/>
      <c r="D522" s="104" t="s">
        <v>144</v>
      </c>
      <c r="E522" s="112" t="s">
        <v>1</v>
      </c>
      <c r="F522" s="113" t="s">
        <v>658</v>
      </c>
      <c r="H522" s="114">
        <v>6</v>
      </c>
      <c r="L522" s="110"/>
      <c r="M522" s="115"/>
      <c r="N522" s="116"/>
      <c r="O522" s="116"/>
      <c r="P522" s="116"/>
      <c r="Q522" s="116"/>
      <c r="R522" s="116"/>
      <c r="S522" s="116"/>
      <c r="T522" s="117"/>
      <c r="AT522" s="112" t="s">
        <v>144</v>
      </c>
      <c r="AU522" s="112" t="s">
        <v>81</v>
      </c>
      <c r="AV522" s="111" t="s">
        <v>81</v>
      </c>
      <c r="AW522" s="111" t="s">
        <v>29</v>
      </c>
      <c r="AX522" s="111" t="s">
        <v>71</v>
      </c>
      <c r="AY522" s="112" t="s">
        <v>135</v>
      </c>
    </row>
    <row r="523" spans="1:65" s="119" customFormat="1">
      <c r="B523" s="118"/>
      <c r="D523" s="104" t="s">
        <v>144</v>
      </c>
      <c r="E523" s="120" t="s">
        <v>1</v>
      </c>
      <c r="F523" s="121" t="s">
        <v>156</v>
      </c>
      <c r="H523" s="122">
        <v>25</v>
      </c>
      <c r="L523" s="118"/>
      <c r="M523" s="123"/>
      <c r="N523" s="124"/>
      <c r="O523" s="124"/>
      <c r="P523" s="124"/>
      <c r="Q523" s="124"/>
      <c r="R523" s="124"/>
      <c r="S523" s="124"/>
      <c r="T523" s="125"/>
      <c r="AT523" s="120" t="s">
        <v>144</v>
      </c>
      <c r="AU523" s="120" t="s">
        <v>81</v>
      </c>
      <c r="AV523" s="119" t="s">
        <v>142</v>
      </c>
      <c r="AW523" s="119" t="s">
        <v>29</v>
      </c>
      <c r="AX523" s="119" t="s">
        <v>79</v>
      </c>
      <c r="AY523" s="120" t="s">
        <v>135</v>
      </c>
    </row>
    <row r="524" spans="1:65" s="15" customFormat="1" ht="16.5" customHeight="1">
      <c r="A524" s="154"/>
      <c r="B524" s="8"/>
      <c r="C524" s="126" t="s">
        <v>659</v>
      </c>
      <c r="D524" s="126" t="s">
        <v>190</v>
      </c>
      <c r="E524" s="127" t="s">
        <v>645</v>
      </c>
      <c r="F524" s="128" t="s">
        <v>646</v>
      </c>
      <c r="G524" s="129" t="s">
        <v>149</v>
      </c>
      <c r="H524" s="130">
        <v>1</v>
      </c>
      <c r="I524" s="131"/>
      <c r="J524" s="132">
        <f t="shared" ref="J524:J530" si="0">ROUND(I524*H524,2)</f>
        <v>0</v>
      </c>
      <c r="K524" s="133"/>
      <c r="L524" s="234"/>
      <c r="M524" s="235" t="s">
        <v>1</v>
      </c>
      <c r="N524" s="134" t="s">
        <v>36</v>
      </c>
      <c r="O524" s="28"/>
      <c r="P524" s="100">
        <f t="shared" ref="P524:P530" si="1">O524*H524</f>
        <v>0</v>
      </c>
      <c r="Q524" s="100">
        <v>1.0000000000000001E-5</v>
      </c>
      <c r="R524" s="100">
        <f t="shared" ref="R524:R530" si="2">Q524*H524</f>
        <v>1.0000000000000001E-5</v>
      </c>
      <c r="S524" s="100">
        <v>0</v>
      </c>
      <c r="T524" s="101">
        <f t="shared" ref="T524:T530" si="3">S524*H524</f>
        <v>0</v>
      </c>
      <c r="U524" s="154"/>
      <c r="V524" s="154"/>
      <c r="W524" s="154"/>
      <c r="X524" s="154"/>
      <c r="Y524" s="154"/>
      <c r="Z524" s="154"/>
      <c r="AA524" s="154"/>
      <c r="AB524" s="154"/>
      <c r="AC524" s="154"/>
      <c r="AD524" s="154"/>
      <c r="AE524" s="154"/>
      <c r="AR524" s="232" t="s">
        <v>335</v>
      </c>
      <c r="AT524" s="232" t="s">
        <v>190</v>
      </c>
      <c r="AU524" s="232" t="s">
        <v>81</v>
      </c>
      <c r="AY524" s="191" t="s">
        <v>135</v>
      </c>
      <c r="BE524" s="233">
        <f t="shared" ref="BE524:BE530" si="4">IF(N524="základní",J524,0)</f>
        <v>0</v>
      </c>
      <c r="BF524" s="233">
        <f t="shared" ref="BF524:BF530" si="5">IF(N524="snížená",J524,0)</f>
        <v>0</v>
      </c>
      <c r="BG524" s="233">
        <f t="shared" ref="BG524:BG530" si="6">IF(N524="zákl. přenesená",J524,0)</f>
        <v>0</v>
      </c>
      <c r="BH524" s="233">
        <f t="shared" ref="BH524:BH530" si="7">IF(N524="sníž. přenesená",J524,0)</f>
        <v>0</v>
      </c>
      <c r="BI524" s="233">
        <f t="shared" ref="BI524:BI530" si="8">IF(N524="nulová",J524,0)</f>
        <v>0</v>
      </c>
      <c r="BJ524" s="191" t="s">
        <v>79</v>
      </c>
      <c r="BK524" s="233">
        <f t="shared" ref="BK524:BK530" si="9">ROUND(I524*H524,2)</f>
        <v>0</v>
      </c>
      <c r="BL524" s="191" t="s">
        <v>242</v>
      </c>
      <c r="BM524" s="232" t="s">
        <v>660</v>
      </c>
    </row>
    <row r="525" spans="1:65" s="15" customFormat="1" ht="16.5" customHeight="1">
      <c r="A525" s="154"/>
      <c r="B525" s="8"/>
      <c r="C525" s="126" t="s">
        <v>661</v>
      </c>
      <c r="D525" s="126" t="s">
        <v>190</v>
      </c>
      <c r="E525" s="127" t="s">
        <v>662</v>
      </c>
      <c r="F525" s="128" t="s">
        <v>663</v>
      </c>
      <c r="G525" s="129" t="s">
        <v>149</v>
      </c>
      <c r="H525" s="130">
        <v>3</v>
      </c>
      <c r="I525" s="131"/>
      <c r="J525" s="132">
        <f t="shared" si="0"/>
        <v>0</v>
      </c>
      <c r="K525" s="133"/>
      <c r="L525" s="234"/>
      <c r="M525" s="235" t="s">
        <v>1</v>
      </c>
      <c r="N525" s="134" t="s">
        <v>36</v>
      </c>
      <c r="O525" s="28"/>
      <c r="P525" s="100">
        <f t="shared" si="1"/>
        <v>0</v>
      </c>
      <c r="Q525" s="100">
        <v>2.0000000000000002E-5</v>
      </c>
      <c r="R525" s="100">
        <f t="shared" si="2"/>
        <v>6.0000000000000008E-5</v>
      </c>
      <c r="S525" s="100">
        <v>0</v>
      </c>
      <c r="T525" s="101">
        <f t="shared" si="3"/>
        <v>0</v>
      </c>
      <c r="U525" s="154"/>
      <c r="V525" s="154"/>
      <c r="W525" s="154"/>
      <c r="X525" s="154"/>
      <c r="Y525" s="154"/>
      <c r="Z525" s="154"/>
      <c r="AA525" s="154"/>
      <c r="AB525" s="154"/>
      <c r="AC525" s="154"/>
      <c r="AD525" s="154"/>
      <c r="AE525" s="154"/>
      <c r="AR525" s="232" t="s">
        <v>335</v>
      </c>
      <c r="AT525" s="232" t="s">
        <v>190</v>
      </c>
      <c r="AU525" s="232" t="s">
        <v>81</v>
      </c>
      <c r="AY525" s="191" t="s">
        <v>135</v>
      </c>
      <c r="BE525" s="233">
        <f t="shared" si="4"/>
        <v>0</v>
      </c>
      <c r="BF525" s="233">
        <f t="shared" si="5"/>
        <v>0</v>
      </c>
      <c r="BG525" s="233">
        <f t="shared" si="6"/>
        <v>0</v>
      </c>
      <c r="BH525" s="233">
        <f t="shared" si="7"/>
        <v>0</v>
      </c>
      <c r="BI525" s="233">
        <f t="shared" si="8"/>
        <v>0</v>
      </c>
      <c r="BJ525" s="191" t="s">
        <v>79</v>
      </c>
      <c r="BK525" s="233">
        <f t="shared" si="9"/>
        <v>0</v>
      </c>
      <c r="BL525" s="191" t="s">
        <v>242</v>
      </c>
      <c r="BM525" s="232" t="s">
        <v>664</v>
      </c>
    </row>
    <row r="526" spans="1:65" s="15" customFormat="1" ht="16.5" customHeight="1">
      <c r="A526" s="154"/>
      <c r="B526" s="8"/>
      <c r="C526" s="126" t="s">
        <v>665</v>
      </c>
      <c r="D526" s="126" t="s">
        <v>190</v>
      </c>
      <c r="E526" s="127" t="s">
        <v>666</v>
      </c>
      <c r="F526" s="128" t="s">
        <v>667</v>
      </c>
      <c r="G526" s="129" t="s">
        <v>149</v>
      </c>
      <c r="H526" s="130">
        <v>3</v>
      </c>
      <c r="I526" s="131"/>
      <c r="J526" s="132">
        <f t="shared" si="0"/>
        <v>0</v>
      </c>
      <c r="K526" s="133"/>
      <c r="L526" s="234"/>
      <c r="M526" s="235" t="s">
        <v>1</v>
      </c>
      <c r="N526" s="134" t="s">
        <v>36</v>
      </c>
      <c r="O526" s="28"/>
      <c r="P526" s="100">
        <f t="shared" si="1"/>
        <v>0</v>
      </c>
      <c r="Q526" s="100">
        <v>4.0000000000000003E-5</v>
      </c>
      <c r="R526" s="100">
        <f t="shared" si="2"/>
        <v>1.2000000000000002E-4</v>
      </c>
      <c r="S526" s="100">
        <v>0</v>
      </c>
      <c r="T526" s="101">
        <f t="shared" si="3"/>
        <v>0</v>
      </c>
      <c r="U526" s="154"/>
      <c r="V526" s="154"/>
      <c r="W526" s="154"/>
      <c r="X526" s="154"/>
      <c r="Y526" s="154"/>
      <c r="Z526" s="154"/>
      <c r="AA526" s="154"/>
      <c r="AB526" s="154"/>
      <c r="AC526" s="154"/>
      <c r="AD526" s="154"/>
      <c r="AE526" s="154"/>
      <c r="AR526" s="232" t="s">
        <v>335</v>
      </c>
      <c r="AT526" s="232" t="s">
        <v>190</v>
      </c>
      <c r="AU526" s="232" t="s">
        <v>81</v>
      </c>
      <c r="AY526" s="191" t="s">
        <v>135</v>
      </c>
      <c r="BE526" s="233">
        <f t="shared" si="4"/>
        <v>0</v>
      </c>
      <c r="BF526" s="233">
        <f t="shared" si="5"/>
        <v>0</v>
      </c>
      <c r="BG526" s="233">
        <f t="shared" si="6"/>
        <v>0</v>
      </c>
      <c r="BH526" s="233">
        <f t="shared" si="7"/>
        <v>0</v>
      </c>
      <c r="BI526" s="233">
        <f t="shared" si="8"/>
        <v>0</v>
      </c>
      <c r="BJ526" s="191" t="s">
        <v>79</v>
      </c>
      <c r="BK526" s="233">
        <f t="shared" si="9"/>
        <v>0</v>
      </c>
      <c r="BL526" s="191" t="s">
        <v>242</v>
      </c>
      <c r="BM526" s="232" t="s">
        <v>668</v>
      </c>
    </row>
    <row r="527" spans="1:65" s="15" customFormat="1" ht="16.5" customHeight="1">
      <c r="A527" s="154"/>
      <c r="B527" s="8"/>
      <c r="C527" s="126" t="s">
        <v>669</v>
      </c>
      <c r="D527" s="126" t="s">
        <v>190</v>
      </c>
      <c r="E527" s="127" t="s">
        <v>670</v>
      </c>
      <c r="F527" s="128" t="s">
        <v>671</v>
      </c>
      <c r="G527" s="129" t="s">
        <v>149</v>
      </c>
      <c r="H527" s="130">
        <v>4</v>
      </c>
      <c r="I527" s="131"/>
      <c r="J527" s="132">
        <f t="shared" si="0"/>
        <v>0</v>
      </c>
      <c r="K527" s="133"/>
      <c r="L527" s="234"/>
      <c r="M527" s="235" t="s">
        <v>1</v>
      </c>
      <c r="N527" s="134" t="s">
        <v>36</v>
      </c>
      <c r="O527" s="28"/>
      <c r="P527" s="100">
        <f t="shared" si="1"/>
        <v>0</v>
      </c>
      <c r="Q527" s="100">
        <v>6.0000000000000002E-5</v>
      </c>
      <c r="R527" s="100">
        <f t="shared" si="2"/>
        <v>2.4000000000000001E-4</v>
      </c>
      <c r="S527" s="100">
        <v>0</v>
      </c>
      <c r="T527" s="101">
        <f t="shared" si="3"/>
        <v>0</v>
      </c>
      <c r="U527" s="154"/>
      <c r="V527" s="154"/>
      <c r="W527" s="154"/>
      <c r="X527" s="154"/>
      <c r="Y527" s="154"/>
      <c r="Z527" s="154"/>
      <c r="AA527" s="154"/>
      <c r="AB527" s="154"/>
      <c r="AC527" s="154"/>
      <c r="AD527" s="154"/>
      <c r="AE527" s="154"/>
      <c r="AR527" s="232" t="s">
        <v>335</v>
      </c>
      <c r="AT527" s="232" t="s">
        <v>190</v>
      </c>
      <c r="AU527" s="232" t="s">
        <v>81</v>
      </c>
      <c r="AY527" s="191" t="s">
        <v>135</v>
      </c>
      <c r="BE527" s="233">
        <f t="shared" si="4"/>
        <v>0</v>
      </c>
      <c r="BF527" s="233">
        <f t="shared" si="5"/>
        <v>0</v>
      </c>
      <c r="BG527" s="233">
        <f t="shared" si="6"/>
        <v>0</v>
      </c>
      <c r="BH527" s="233">
        <f t="shared" si="7"/>
        <v>0</v>
      </c>
      <c r="BI527" s="233">
        <f t="shared" si="8"/>
        <v>0</v>
      </c>
      <c r="BJ527" s="191" t="s">
        <v>79</v>
      </c>
      <c r="BK527" s="233">
        <f t="shared" si="9"/>
        <v>0</v>
      </c>
      <c r="BL527" s="191" t="s">
        <v>242</v>
      </c>
      <c r="BM527" s="232" t="s">
        <v>672</v>
      </c>
    </row>
    <row r="528" spans="1:65" s="15" customFormat="1" ht="24.2" customHeight="1">
      <c r="A528" s="154"/>
      <c r="B528" s="8"/>
      <c r="C528" s="126" t="s">
        <v>673</v>
      </c>
      <c r="D528" s="126" t="s">
        <v>190</v>
      </c>
      <c r="E528" s="127" t="s">
        <v>674</v>
      </c>
      <c r="F528" s="128" t="s">
        <v>675</v>
      </c>
      <c r="G528" s="129" t="s">
        <v>149</v>
      </c>
      <c r="H528" s="130">
        <v>25</v>
      </c>
      <c r="I528" s="131"/>
      <c r="J528" s="132">
        <f t="shared" si="0"/>
        <v>0</v>
      </c>
      <c r="K528" s="133"/>
      <c r="L528" s="234"/>
      <c r="M528" s="235" t="s">
        <v>1</v>
      </c>
      <c r="N528" s="134" t="s">
        <v>36</v>
      </c>
      <c r="O528" s="28"/>
      <c r="P528" s="100">
        <f t="shared" si="1"/>
        <v>0</v>
      </c>
      <c r="Q528" s="100">
        <v>1E-4</v>
      </c>
      <c r="R528" s="100">
        <f t="shared" si="2"/>
        <v>2.5000000000000001E-3</v>
      </c>
      <c r="S528" s="100">
        <v>0</v>
      </c>
      <c r="T528" s="101">
        <f t="shared" si="3"/>
        <v>0</v>
      </c>
      <c r="U528" s="154"/>
      <c r="V528" s="154"/>
      <c r="W528" s="154"/>
      <c r="X528" s="154"/>
      <c r="Y528" s="154"/>
      <c r="Z528" s="154"/>
      <c r="AA528" s="154"/>
      <c r="AB528" s="154"/>
      <c r="AC528" s="154"/>
      <c r="AD528" s="154"/>
      <c r="AE528" s="154"/>
      <c r="AR528" s="232" t="s">
        <v>335</v>
      </c>
      <c r="AT528" s="232" t="s">
        <v>190</v>
      </c>
      <c r="AU528" s="232" t="s">
        <v>81</v>
      </c>
      <c r="AY528" s="191" t="s">
        <v>135</v>
      </c>
      <c r="BE528" s="233">
        <f t="shared" si="4"/>
        <v>0</v>
      </c>
      <c r="BF528" s="233">
        <f t="shared" si="5"/>
        <v>0</v>
      </c>
      <c r="BG528" s="233">
        <f t="shared" si="6"/>
        <v>0</v>
      </c>
      <c r="BH528" s="233">
        <f t="shared" si="7"/>
        <v>0</v>
      </c>
      <c r="BI528" s="233">
        <f t="shared" si="8"/>
        <v>0</v>
      </c>
      <c r="BJ528" s="191" t="s">
        <v>79</v>
      </c>
      <c r="BK528" s="233">
        <f t="shared" si="9"/>
        <v>0</v>
      </c>
      <c r="BL528" s="191" t="s">
        <v>242</v>
      </c>
      <c r="BM528" s="232" t="s">
        <v>676</v>
      </c>
    </row>
    <row r="529" spans="1:65" s="15" customFormat="1" ht="24.2" customHeight="1">
      <c r="A529" s="154"/>
      <c r="B529" s="8"/>
      <c r="C529" s="126" t="s">
        <v>677</v>
      </c>
      <c r="D529" s="126" t="s">
        <v>190</v>
      </c>
      <c r="E529" s="127" t="s">
        <v>678</v>
      </c>
      <c r="F529" s="128" t="s">
        <v>679</v>
      </c>
      <c r="G529" s="129" t="s">
        <v>149</v>
      </c>
      <c r="H529" s="130">
        <v>25</v>
      </c>
      <c r="I529" s="131"/>
      <c r="J529" s="132">
        <f t="shared" si="0"/>
        <v>0</v>
      </c>
      <c r="K529" s="133"/>
      <c r="L529" s="234"/>
      <c r="M529" s="235" t="s">
        <v>1</v>
      </c>
      <c r="N529" s="134" t="s">
        <v>36</v>
      </c>
      <c r="O529" s="28"/>
      <c r="P529" s="100">
        <f t="shared" si="1"/>
        <v>0</v>
      </c>
      <c r="Q529" s="100">
        <v>3.0000000000000001E-5</v>
      </c>
      <c r="R529" s="100">
        <f t="shared" si="2"/>
        <v>7.5000000000000002E-4</v>
      </c>
      <c r="S529" s="100">
        <v>0</v>
      </c>
      <c r="T529" s="101">
        <f t="shared" si="3"/>
        <v>0</v>
      </c>
      <c r="U529" s="154"/>
      <c r="V529" s="154"/>
      <c r="W529" s="154"/>
      <c r="X529" s="154"/>
      <c r="Y529" s="154"/>
      <c r="Z529" s="154"/>
      <c r="AA529" s="154"/>
      <c r="AB529" s="154"/>
      <c r="AC529" s="154"/>
      <c r="AD529" s="154"/>
      <c r="AE529" s="154"/>
      <c r="AR529" s="232" t="s">
        <v>335</v>
      </c>
      <c r="AT529" s="232" t="s">
        <v>190</v>
      </c>
      <c r="AU529" s="232" t="s">
        <v>81</v>
      </c>
      <c r="AY529" s="191" t="s">
        <v>135</v>
      </c>
      <c r="BE529" s="233">
        <f t="shared" si="4"/>
        <v>0</v>
      </c>
      <c r="BF529" s="233">
        <f t="shared" si="5"/>
        <v>0</v>
      </c>
      <c r="BG529" s="233">
        <f t="shared" si="6"/>
        <v>0</v>
      </c>
      <c r="BH529" s="233">
        <f t="shared" si="7"/>
        <v>0</v>
      </c>
      <c r="BI529" s="233">
        <f t="shared" si="8"/>
        <v>0</v>
      </c>
      <c r="BJ529" s="191" t="s">
        <v>79</v>
      </c>
      <c r="BK529" s="233">
        <f t="shared" si="9"/>
        <v>0</v>
      </c>
      <c r="BL529" s="191" t="s">
        <v>242</v>
      </c>
      <c r="BM529" s="232" t="s">
        <v>680</v>
      </c>
    </row>
    <row r="530" spans="1:65" s="15" customFormat="1" ht="37.9" customHeight="1">
      <c r="A530" s="154"/>
      <c r="B530" s="8"/>
      <c r="C530" s="91" t="s">
        <v>681</v>
      </c>
      <c r="D530" s="91" t="s">
        <v>138</v>
      </c>
      <c r="E530" s="92" t="s">
        <v>682</v>
      </c>
      <c r="F530" s="93" t="s">
        <v>683</v>
      </c>
      <c r="G530" s="94" t="s">
        <v>149</v>
      </c>
      <c r="H530" s="95">
        <v>10</v>
      </c>
      <c r="I530" s="96"/>
      <c r="J530" s="97">
        <f t="shared" si="0"/>
        <v>0</v>
      </c>
      <c r="K530" s="98"/>
      <c r="L530" s="8"/>
      <c r="M530" s="231" t="s">
        <v>1</v>
      </c>
      <c r="N530" s="99" t="s">
        <v>36</v>
      </c>
      <c r="O530" s="28"/>
      <c r="P530" s="100">
        <f t="shared" si="1"/>
        <v>0</v>
      </c>
      <c r="Q530" s="100">
        <v>0</v>
      </c>
      <c r="R530" s="100">
        <f t="shared" si="2"/>
        <v>0</v>
      </c>
      <c r="S530" s="100">
        <v>5.0000000000000002E-5</v>
      </c>
      <c r="T530" s="101">
        <f t="shared" si="3"/>
        <v>5.0000000000000001E-4</v>
      </c>
      <c r="U530" s="154"/>
      <c r="V530" s="154"/>
      <c r="W530" s="154"/>
      <c r="X530" s="154"/>
      <c r="Y530" s="154"/>
      <c r="Z530" s="154"/>
      <c r="AA530" s="154"/>
      <c r="AB530" s="154"/>
      <c r="AC530" s="154"/>
      <c r="AD530" s="154"/>
      <c r="AE530" s="154"/>
      <c r="AR530" s="232" t="s">
        <v>242</v>
      </c>
      <c r="AT530" s="232" t="s">
        <v>138</v>
      </c>
      <c r="AU530" s="232" t="s">
        <v>81</v>
      </c>
      <c r="AY530" s="191" t="s">
        <v>135</v>
      </c>
      <c r="BE530" s="233">
        <f t="shared" si="4"/>
        <v>0</v>
      </c>
      <c r="BF530" s="233">
        <f t="shared" si="5"/>
        <v>0</v>
      </c>
      <c r="BG530" s="233">
        <f t="shared" si="6"/>
        <v>0</v>
      </c>
      <c r="BH530" s="233">
        <f t="shared" si="7"/>
        <v>0</v>
      </c>
      <c r="BI530" s="233">
        <f t="shared" si="8"/>
        <v>0</v>
      </c>
      <c r="BJ530" s="191" t="s">
        <v>79</v>
      </c>
      <c r="BK530" s="233">
        <f t="shared" si="9"/>
        <v>0</v>
      </c>
      <c r="BL530" s="191" t="s">
        <v>242</v>
      </c>
      <c r="BM530" s="232" t="s">
        <v>684</v>
      </c>
    </row>
    <row r="531" spans="1:65" s="103" customFormat="1">
      <c r="B531" s="102"/>
      <c r="D531" s="104" t="s">
        <v>144</v>
      </c>
      <c r="E531" s="105" t="s">
        <v>1</v>
      </c>
      <c r="F531" s="106" t="s">
        <v>685</v>
      </c>
      <c r="H531" s="105" t="s">
        <v>1</v>
      </c>
      <c r="L531" s="102"/>
      <c r="M531" s="107"/>
      <c r="N531" s="108"/>
      <c r="O531" s="108"/>
      <c r="P531" s="108"/>
      <c r="Q531" s="108"/>
      <c r="R531" s="108"/>
      <c r="S531" s="108"/>
      <c r="T531" s="109"/>
      <c r="AT531" s="105" t="s">
        <v>144</v>
      </c>
      <c r="AU531" s="105" t="s">
        <v>81</v>
      </c>
      <c r="AV531" s="103" t="s">
        <v>79</v>
      </c>
      <c r="AW531" s="103" t="s">
        <v>29</v>
      </c>
      <c r="AX531" s="103" t="s">
        <v>71</v>
      </c>
      <c r="AY531" s="105" t="s">
        <v>135</v>
      </c>
    </row>
    <row r="532" spans="1:65" s="111" customFormat="1">
      <c r="B532" s="110"/>
      <c r="D532" s="104" t="s">
        <v>144</v>
      </c>
      <c r="E532" s="112" t="s">
        <v>1</v>
      </c>
      <c r="F532" s="113" t="s">
        <v>686</v>
      </c>
      <c r="H532" s="114">
        <v>4</v>
      </c>
      <c r="L532" s="110"/>
      <c r="M532" s="115"/>
      <c r="N532" s="116"/>
      <c r="O532" s="116"/>
      <c r="P532" s="116"/>
      <c r="Q532" s="116"/>
      <c r="R532" s="116"/>
      <c r="S532" s="116"/>
      <c r="T532" s="117"/>
      <c r="AT532" s="112" t="s">
        <v>144</v>
      </c>
      <c r="AU532" s="112" t="s">
        <v>81</v>
      </c>
      <c r="AV532" s="111" t="s">
        <v>81</v>
      </c>
      <c r="AW532" s="111" t="s">
        <v>29</v>
      </c>
      <c r="AX532" s="111" t="s">
        <v>71</v>
      </c>
      <c r="AY532" s="112" t="s">
        <v>135</v>
      </c>
    </row>
    <row r="533" spans="1:65" s="103" customFormat="1">
      <c r="B533" s="102"/>
      <c r="D533" s="104" t="s">
        <v>144</v>
      </c>
      <c r="E533" s="105" t="s">
        <v>1</v>
      </c>
      <c r="F533" s="106" t="s">
        <v>152</v>
      </c>
      <c r="H533" s="105" t="s">
        <v>1</v>
      </c>
      <c r="L533" s="102"/>
      <c r="M533" s="107"/>
      <c r="N533" s="108"/>
      <c r="O533" s="108"/>
      <c r="P533" s="108"/>
      <c r="Q533" s="108"/>
      <c r="R533" s="108"/>
      <c r="S533" s="108"/>
      <c r="T533" s="109"/>
      <c r="AT533" s="105" t="s">
        <v>144</v>
      </c>
      <c r="AU533" s="105" t="s">
        <v>81</v>
      </c>
      <c r="AV533" s="103" t="s">
        <v>79</v>
      </c>
      <c r="AW533" s="103" t="s">
        <v>29</v>
      </c>
      <c r="AX533" s="103" t="s">
        <v>71</v>
      </c>
      <c r="AY533" s="105" t="s">
        <v>135</v>
      </c>
    </row>
    <row r="534" spans="1:65" s="111" customFormat="1">
      <c r="B534" s="110"/>
      <c r="D534" s="104" t="s">
        <v>144</v>
      </c>
      <c r="E534" s="112" t="s">
        <v>1</v>
      </c>
      <c r="F534" s="113" t="s">
        <v>687</v>
      </c>
      <c r="H534" s="114">
        <v>3</v>
      </c>
      <c r="L534" s="110"/>
      <c r="M534" s="115"/>
      <c r="N534" s="116"/>
      <c r="O534" s="116"/>
      <c r="P534" s="116"/>
      <c r="Q534" s="116"/>
      <c r="R534" s="116"/>
      <c r="S534" s="116"/>
      <c r="T534" s="117"/>
      <c r="AT534" s="112" t="s">
        <v>144</v>
      </c>
      <c r="AU534" s="112" t="s">
        <v>81</v>
      </c>
      <c r="AV534" s="111" t="s">
        <v>81</v>
      </c>
      <c r="AW534" s="111" t="s">
        <v>29</v>
      </c>
      <c r="AX534" s="111" t="s">
        <v>71</v>
      </c>
      <c r="AY534" s="112" t="s">
        <v>135</v>
      </c>
    </row>
    <row r="535" spans="1:65" s="103" customFormat="1">
      <c r="B535" s="102"/>
      <c r="D535" s="104" t="s">
        <v>144</v>
      </c>
      <c r="E535" s="105" t="s">
        <v>1</v>
      </c>
      <c r="F535" s="106" t="s">
        <v>199</v>
      </c>
      <c r="H535" s="105" t="s">
        <v>1</v>
      </c>
      <c r="L535" s="102"/>
      <c r="M535" s="107"/>
      <c r="N535" s="108"/>
      <c r="O535" s="108"/>
      <c r="P535" s="108"/>
      <c r="Q535" s="108"/>
      <c r="R535" s="108"/>
      <c r="S535" s="108"/>
      <c r="T535" s="109"/>
      <c r="AT535" s="105" t="s">
        <v>144</v>
      </c>
      <c r="AU535" s="105" t="s">
        <v>81</v>
      </c>
      <c r="AV535" s="103" t="s">
        <v>79</v>
      </c>
      <c r="AW535" s="103" t="s">
        <v>29</v>
      </c>
      <c r="AX535" s="103" t="s">
        <v>71</v>
      </c>
      <c r="AY535" s="105" t="s">
        <v>135</v>
      </c>
    </row>
    <row r="536" spans="1:65" s="111" customFormat="1">
      <c r="B536" s="110"/>
      <c r="D536" s="104" t="s">
        <v>144</v>
      </c>
      <c r="E536" s="112" t="s">
        <v>1</v>
      </c>
      <c r="F536" s="113" t="s">
        <v>687</v>
      </c>
      <c r="H536" s="114">
        <v>3</v>
      </c>
      <c r="L536" s="110"/>
      <c r="M536" s="115"/>
      <c r="N536" s="116"/>
      <c r="O536" s="116"/>
      <c r="P536" s="116"/>
      <c r="Q536" s="116"/>
      <c r="R536" s="116"/>
      <c r="S536" s="116"/>
      <c r="T536" s="117"/>
      <c r="AT536" s="112" t="s">
        <v>144</v>
      </c>
      <c r="AU536" s="112" t="s">
        <v>81</v>
      </c>
      <c r="AV536" s="111" t="s">
        <v>81</v>
      </c>
      <c r="AW536" s="111" t="s">
        <v>29</v>
      </c>
      <c r="AX536" s="111" t="s">
        <v>71</v>
      </c>
      <c r="AY536" s="112" t="s">
        <v>135</v>
      </c>
    </row>
    <row r="537" spans="1:65" s="119" customFormat="1">
      <c r="B537" s="118"/>
      <c r="D537" s="104" t="s">
        <v>144</v>
      </c>
      <c r="E537" s="120" t="s">
        <v>1</v>
      </c>
      <c r="F537" s="121" t="s">
        <v>156</v>
      </c>
      <c r="H537" s="122">
        <v>10</v>
      </c>
      <c r="L537" s="118"/>
      <c r="M537" s="123"/>
      <c r="N537" s="124"/>
      <c r="O537" s="124"/>
      <c r="P537" s="124"/>
      <c r="Q537" s="124"/>
      <c r="R537" s="124"/>
      <c r="S537" s="124"/>
      <c r="T537" s="125"/>
      <c r="AT537" s="120" t="s">
        <v>144</v>
      </c>
      <c r="AU537" s="120" t="s">
        <v>81</v>
      </c>
      <c r="AV537" s="119" t="s">
        <v>142</v>
      </c>
      <c r="AW537" s="119" t="s">
        <v>29</v>
      </c>
      <c r="AX537" s="119" t="s">
        <v>79</v>
      </c>
      <c r="AY537" s="120" t="s">
        <v>135</v>
      </c>
    </row>
    <row r="538" spans="1:65" s="15" customFormat="1" ht="24.2" customHeight="1">
      <c r="A538" s="154"/>
      <c r="B538" s="8"/>
      <c r="C538" s="91" t="s">
        <v>688</v>
      </c>
      <c r="D538" s="91" t="s">
        <v>138</v>
      </c>
      <c r="E538" s="92" t="s">
        <v>689</v>
      </c>
      <c r="F538" s="93" t="s">
        <v>690</v>
      </c>
      <c r="G538" s="94" t="s">
        <v>149</v>
      </c>
      <c r="H538" s="95">
        <v>4</v>
      </c>
      <c r="I538" s="96"/>
      <c r="J538" s="97">
        <f>ROUND(I538*H538,2)</f>
        <v>0</v>
      </c>
      <c r="K538" s="98"/>
      <c r="L538" s="8"/>
      <c r="M538" s="231" t="s">
        <v>1</v>
      </c>
      <c r="N538" s="99" t="s">
        <v>36</v>
      </c>
      <c r="O538" s="28"/>
      <c r="P538" s="100">
        <f>O538*H538</f>
        <v>0</v>
      </c>
      <c r="Q538" s="100">
        <v>0</v>
      </c>
      <c r="R538" s="100">
        <f>Q538*H538</f>
        <v>0</v>
      </c>
      <c r="S538" s="100">
        <v>0</v>
      </c>
      <c r="T538" s="101">
        <f>S538*H538</f>
        <v>0</v>
      </c>
      <c r="U538" s="154"/>
      <c r="V538" s="154"/>
      <c r="W538" s="154"/>
      <c r="X538" s="154"/>
      <c r="Y538" s="154"/>
      <c r="Z538" s="154"/>
      <c r="AA538" s="154"/>
      <c r="AB538" s="154"/>
      <c r="AC538" s="154"/>
      <c r="AD538" s="154"/>
      <c r="AE538" s="154"/>
      <c r="AR538" s="232" t="s">
        <v>242</v>
      </c>
      <c r="AT538" s="232" t="s">
        <v>138</v>
      </c>
      <c r="AU538" s="232" t="s">
        <v>81</v>
      </c>
      <c r="AY538" s="191" t="s">
        <v>135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91" t="s">
        <v>79</v>
      </c>
      <c r="BK538" s="233">
        <f>ROUND(I538*H538,2)</f>
        <v>0</v>
      </c>
      <c r="BL538" s="191" t="s">
        <v>242</v>
      </c>
      <c r="BM538" s="232" t="s">
        <v>691</v>
      </c>
    </row>
    <row r="539" spans="1:65" s="103" customFormat="1">
      <c r="B539" s="102"/>
      <c r="D539" s="104" t="s">
        <v>144</v>
      </c>
      <c r="E539" s="105" t="s">
        <v>1</v>
      </c>
      <c r="F539" s="106" t="s">
        <v>163</v>
      </c>
      <c r="H539" s="105" t="s">
        <v>1</v>
      </c>
      <c r="L539" s="102"/>
      <c r="M539" s="107"/>
      <c r="N539" s="108"/>
      <c r="O539" s="108"/>
      <c r="P539" s="108"/>
      <c r="Q539" s="108"/>
      <c r="R539" s="108"/>
      <c r="S539" s="108"/>
      <c r="T539" s="109"/>
      <c r="AT539" s="105" t="s">
        <v>144</v>
      </c>
      <c r="AU539" s="105" t="s">
        <v>81</v>
      </c>
      <c r="AV539" s="103" t="s">
        <v>79</v>
      </c>
      <c r="AW539" s="103" t="s">
        <v>29</v>
      </c>
      <c r="AX539" s="103" t="s">
        <v>71</v>
      </c>
      <c r="AY539" s="105" t="s">
        <v>135</v>
      </c>
    </row>
    <row r="540" spans="1:65" s="111" customFormat="1">
      <c r="B540" s="110"/>
      <c r="D540" s="104" t="s">
        <v>144</v>
      </c>
      <c r="E540" s="112" t="s">
        <v>1</v>
      </c>
      <c r="F540" s="113" t="s">
        <v>79</v>
      </c>
      <c r="H540" s="114">
        <v>1</v>
      </c>
      <c r="L540" s="110"/>
      <c r="M540" s="115"/>
      <c r="N540" s="116"/>
      <c r="O540" s="116"/>
      <c r="P540" s="116"/>
      <c r="Q540" s="116"/>
      <c r="R540" s="116"/>
      <c r="S540" s="116"/>
      <c r="T540" s="117"/>
      <c r="AT540" s="112" t="s">
        <v>144</v>
      </c>
      <c r="AU540" s="112" t="s">
        <v>81</v>
      </c>
      <c r="AV540" s="111" t="s">
        <v>81</v>
      </c>
      <c r="AW540" s="111" t="s">
        <v>29</v>
      </c>
      <c r="AX540" s="111" t="s">
        <v>71</v>
      </c>
      <c r="AY540" s="112" t="s">
        <v>135</v>
      </c>
    </row>
    <row r="541" spans="1:65" s="103" customFormat="1">
      <c r="B541" s="102"/>
      <c r="D541" s="104" t="s">
        <v>144</v>
      </c>
      <c r="E541" s="105" t="s">
        <v>1</v>
      </c>
      <c r="F541" s="106" t="s">
        <v>152</v>
      </c>
      <c r="H541" s="105" t="s">
        <v>1</v>
      </c>
      <c r="L541" s="102"/>
      <c r="M541" s="107"/>
      <c r="N541" s="108"/>
      <c r="O541" s="108"/>
      <c r="P541" s="108"/>
      <c r="Q541" s="108"/>
      <c r="R541" s="108"/>
      <c r="S541" s="108"/>
      <c r="T541" s="109"/>
      <c r="AT541" s="105" t="s">
        <v>144</v>
      </c>
      <c r="AU541" s="105" t="s">
        <v>81</v>
      </c>
      <c r="AV541" s="103" t="s">
        <v>79</v>
      </c>
      <c r="AW541" s="103" t="s">
        <v>29</v>
      </c>
      <c r="AX541" s="103" t="s">
        <v>71</v>
      </c>
      <c r="AY541" s="105" t="s">
        <v>135</v>
      </c>
    </row>
    <row r="542" spans="1:65" s="111" customFormat="1">
      <c r="B542" s="110"/>
      <c r="D542" s="104" t="s">
        <v>144</v>
      </c>
      <c r="E542" s="112" t="s">
        <v>1</v>
      </c>
      <c r="F542" s="113" t="s">
        <v>79</v>
      </c>
      <c r="H542" s="114">
        <v>1</v>
      </c>
      <c r="L542" s="110"/>
      <c r="M542" s="115"/>
      <c r="N542" s="116"/>
      <c r="O542" s="116"/>
      <c r="P542" s="116"/>
      <c r="Q542" s="116"/>
      <c r="R542" s="116"/>
      <c r="S542" s="116"/>
      <c r="T542" s="117"/>
      <c r="AT542" s="112" t="s">
        <v>144</v>
      </c>
      <c r="AU542" s="112" t="s">
        <v>81</v>
      </c>
      <c r="AV542" s="111" t="s">
        <v>81</v>
      </c>
      <c r="AW542" s="111" t="s">
        <v>29</v>
      </c>
      <c r="AX542" s="111" t="s">
        <v>71</v>
      </c>
      <c r="AY542" s="112" t="s">
        <v>135</v>
      </c>
    </row>
    <row r="543" spans="1:65" s="103" customFormat="1">
      <c r="B543" s="102"/>
      <c r="D543" s="104" t="s">
        <v>144</v>
      </c>
      <c r="E543" s="105" t="s">
        <v>1</v>
      </c>
      <c r="F543" s="106" t="s">
        <v>657</v>
      </c>
      <c r="H543" s="105" t="s">
        <v>1</v>
      </c>
      <c r="L543" s="102"/>
      <c r="M543" s="107"/>
      <c r="N543" s="108"/>
      <c r="O543" s="108"/>
      <c r="P543" s="108"/>
      <c r="Q543" s="108"/>
      <c r="R543" s="108"/>
      <c r="S543" s="108"/>
      <c r="T543" s="109"/>
      <c r="AT543" s="105" t="s">
        <v>144</v>
      </c>
      <c r="AU543" s="105" t="s">
        <v>81</v>
      </c>
      <c r="AV543" s="103" t="s">
        <v>79</v>
      </c>
      <c r="AW543" s="103" t="s">
        <v>29</v>
      </c>
      <c r="AX543" s="103" t="s">
        <v>71</v>
      </c>
      <c r="AY543" s="105" t="s">
        <v>135</v>
      </c>
    </row>
    <row r="544" spans="1:65" s="111" customFormat="1">
      <c r="B544" s="110"/>
      <c r="D544" s="104" t="s">
        <v>144</v>
      </c>
      <c r="E544" s="112" t="s">
        <v>1</v>
      </c>
      <c r="F544" s="113" t="s">
        <v>81</v>
      </c>
      <c r="H544" s="114">
        <v>2</v>
      </c>
      <c r="L544" s="110"/>
      <c r="M544" s="115"/>
      <c r="N544" s="116"/>
      <c r="O544" s="116"/>
      <c r="P544" s="116"/>
      <c r="Q544" s="116"/>
      <c r="R544" s="116"/>
      <c r="S544" s="116"/>
      <c r="T544" s="117"/>
      <c r="AT544" s="112" t="s">
        <v>144</v>
      </c>
      <c r="AU544" s="112" t="s">
        <v>81</v>
      </c>
      <c r="AV544" s="111" t="s">
        <v>81</v>
      </c>
      <c r="AW544" s="111" t="s">
        <v>29</v>
      </c>
      <c r="AX544" s="111" t="s">
        <v>71</v>
      </c>
      <c r="AY544" s="112" t="s">
        <v>135</v>
      </c>
    </row>
    <row r="545" spans="1:65" s="119" customFormat="1">
      <c r="B545" s="118"/>
      <c r="D545" s="104" t="s">
        <v>144</v>
      </c>
      <c r="E545" s="120" t="s">
        <v>1</v>
      </c>
      <c r="F545" s="121" t="s">
        <v>156</v>
      </c>
      <c r="H545" s="122">
        <v>4</v>
      </c>
      <c r="L545" s="118"/>
      <c r="M545" s="123"/>
      <c r="N545" s="124"/>
      <c r="O545" s="124"/>
      <c r="P545" s="124"/>
      <c r="Q545" s="124"/>
      <c r="R545" s="124"/>
      <c r="S545" s="124"/>
      <c r="T545" s="125"/>
      <c r="AT545" s="120" t="s">
        <v>144</v>
      </c>
      <c r="AU545" s="120" t="s">
        <v>81</v>
      </c>
      <c r="AV545" s="119" t="s">
        <v>142</v>
      </c>
      <c r="AW545" s="119" t="s">
        <v>29</v>
      </c>
      <c r="AX545" s="119" t="s">
        <v>79</v>
      </c>
      <c r="AY545" s="120" t="s">
        <v>135</v>
      </c>
    </row>
    <row r="546" spans="1:65" s="15" customFormat="1" ht="16.5" customHeight="1">
      <c r="A546" s="154"/>
      <c r="B546" s="8"/>
      <c r="C546" s="126" t="s">
        <v>692</v>
      </c>
      <c r="D546" s="126" t="s">
        <v>190</v>
      </c>
      <c r="E546" s="127" t="s">
        <v>693</v>
      </c>
      <c r="F546" s="128" t="s">
        <v>694</v>
      </c>
      <c r="G546" s="129" t="s">
        <v>149</v>
      </c>
      <c r="H546" s="130">
        <v>4</v>
      </c>
      <c r="I546" s="131"/>
      <c r="J546" s="132">
        <f>ROUND(I546*H546,2)</f>
        <v>0</v>
      </c>
      <c r="K546" s="133"/>
      <c r="L546" s="234"/>
      <c r="M546" s="235" t="s">
        <v>1</v>
      </c>
      <c r="N546" s="134" t="s">
        <v>36</v>
      </c>
      <c r="O546" s="28"/>
      <c r="P546" s="100">
        <f>O546*H546</f>
        <v>0</v>
      </c>
      <c r="Q546" s="100">
        <v>0</v>
      </c>
      <c r="R546" s="100">
        <f>Q546*H546</f>
        <v>0</v>
      </c>
      <c r="S546" s="100">
        <v>0</v>
      </c>
      <c r="T546" s="101">
        <f>S546*H546</f>
        <v>0</v>
      </c>
      <c r="U546" s="154"/>
      <c r="V546" s="154"/>
      <c r="W546" s="154"/>
      <c r="X546" s="154"/>
      <c r="Y546" s="154"/>
      <c r="Z546" s="154"/>
      <c r="AA546" s="154"/>
      <c r="AB546" s="154"/>
      <c r="AC546" s="154"/>
      <c r="AD546" s="154"/>
      <c r="AE546" s="154"/>
      <c r="AR546" s="232" t="s">
        <v>335</v>
      </c>
      <c r="AT546" s="232" t="s">
        <v>190</v>
      </c>
      <c r="AU546" s="232" t="s">
        <v>81</v>
      </c>
      <c r="AY546" s="191" t="s">
        <v>135</v>
      </c>
      <c r="BE546" s="233">
        <f>IF(N546="základní",J546,0)</f>
        <v>0</v>
      </c>
      <c r="BF546" s="233">
        <f>IF(N546="snížená",J546,0)</f>
        <v>0</v>
      </c>
      <c r="BG546" s="233">
        <f>IF(N546="zákl. přenesená",J546,0)</f>
        <v>0</v>
      </c>
      <c r="BH546" s="233">
        <f>IF(N546="sníž. přenesená",J546,0)</f>
        <v>0</v>
      </c>
      <c r="BI546" s="233">
        <f>IF(N546="nulová",J546,0)</f>
        <v>0</v>
      </c>
      <c r="BJ546" s="191" t="s">
        <v>79</v>
      </c>
      <c r="BK546" s="233">
        <f>ROUND(I546*H546,2)</f>
        <v>0</v>
      </c>
      <c r="BL546" s="191" t="s">
        <v>242</v>
      </c>
      <c r="BM546" s="232" t="s">
        <v>695</v>
      </c>
    </row>
    <row r="547" spans="1:65" s="15" customFormat="1" ht="24.2" customHeight="1">
      <c r="A547" s="154"/>
      <c r="B547" s="8"/>
      <c r="C547" s="91" t="s">
        <v>696</v>
      </c>
      <c r="D547" s="91" t="s">
        <v>138</v>
      </c>
      <c r="E547" s="92" t="s">
        <v>697</v>
      </c>
      <c r="F547" s="93" t="s">
        <v>698</v>
      </c>
      <c r="G547" s="94" t="s">
        <v>149</v>
      </c>
      <c r="H547" s="95">
        <v>33</v>
      </c>
      <c r="I547" s="96"/>
      <c r="J547" s="97">
        <f>ROUND(I547*H547,2)</f>
        <v>0</v>
      </c>
      <c r="K547" s="98"/>
      <c r="L547" s="8"/>
      <c r="M547" s="231" t="s">
        <v>1</v>
      </c>
      <c r="N547" s="99" t="s">
        <v>36</v>
      </c>
      <c r="O547" s="28"/>
      <c r="P547" s="100">
        <f>O547*H547</f>
        <v>0</v>
      </c>
      <c r="Q547" s="100">
        <v>0</v>
      </c>
      <c r="R547" s="100">
        <f>Q547*H547</f>
        <v>0</v>
      </c>
      <c r="S547" s="100">
        <v>0</v>
      </c>
      <c r="T547" s="101">
        <f>S547*H547</f>
        <v>0</v>
      </c>
      <c r="U547" s="154"/>
      <c r="V547" s="154"/>
      <c r="W547" s="154"/>
      <c r="X547" s="154"/>
      <c r="Y547" s="154"/>
      <c r="Z547" s="154"/>
      <c r="AA547" s="154"/>
      <c r="AB547" s="154"/>
      <c r="AC547" s="154"/>
      <c r="AD547" s="154"/>
      <c r="AE547" s="154"/>
      <c r="AR547" s="232" t="s">
        <v>242</v>
      </c>
      <c r="AT547" s="232" t="s">
        <v>138</v>
      </c>
      <c r="AU547" s="232" t="s">
        <v>81</v>
      </c>
      <c r="AY547" s="191" t="s">
        <v>135</v>
      </c>
      <c r="BE547" s="233">
        <f>IF(N547="základní",J547,0)</f>
        <v>0</v>
      </c>
      <c r="BF547" s="233">
        <f>IF(N547="snížená",J547,0)</f>
        <v>0</v>
      </c>
      <c r="BG547" s="233">
        <f>IF(N547="zákl. přenesená",J547,0)</f>
        <v>0</v>
      </c>
      <c r="BH547" s="233">
        <f>IF(N547="sníž. přenesená",J547,0)</f>
        <v>0</v>
      </c>
      <c r="BI547" s="233">
        <f>IF(N547="nulová",J547,0)</f>
        <v>0</v>
      </c>
      <c r="BJ547" s="191" t="s">
        <v>79</v>
      </c>
      <c r="BK547" s="233">
        <f>ROUND(I547*H547,2)</f>
        <v>0</v>
      </c>
      <c r="BL547" s="191" t="s">
        <v>242</v>
      </c>
      <c r="BM547" s="232" t="s">
        <v>699</v>
      </c>
    </row>
    <row r="548" spans="1:65" s="103" customFormat="1">
      <c r="B548" s="102"/>
      <c r="D548" s="104" t="s">
        <v>144</v>
      </c>
      <c r="E548" s="105" t="s">
        <v>1</v>
      </c>
      <c r="F548" s="106" t="s">
        <v>153</v>
      </c>
      <c r="H548" s="105" t="s">
        <v>1</v>
      </c>
      <c r="L548" s="102"/>
      <c r="M548" s="107"/>
      <c r="N548" s="108"/>
      <c r="O548" s="108"/>
      <c r="P548" s="108"/>
      <c r="Q548" s="108"/>
      <c r="R548" s="108"/>
      <c r="S548" s="108"/>
      <c r="T548" s="109"/>
      <c r="AT548" s="105" t="s">
        <v>144</v>
      </c>
      <c r="AU548" s="105" t="s">
        <v>81</v>
      </c>
      <c r="AV548" s="103" t="s">
        <v>79</v>
      </c>
      <c r="AW548" s="103" t="s">
        <v>29</v>
      </c>
      <c r="AX548" s="103" t="s">
        <v>71</v>
      </c>
      <c r="AY548" s="105" t="s">
        <v>135</v>
      </c>
    </row>
    <row r="549" spans="1:65" s="111" customFormat="1">
      <c r="B549" s="110"/>
      <c r="D549" s="104" t="s">
        <v>144</v>
      </c>
      <c r="E549" s="112" t="s">
        <v>1</v>
      </c>
      <c r="F549" s="113" t="s">
        <v>136</v>
      </c>
      <c r="H549" s="114">
        <v>6</v>
      </c>
      <c r="L549" s="110"/>
      <c r="M549" s="115"/>
      <c r="N549" s="116"/>
      <c r="O549" s="116"/>
      <c r="P549" s="116"/>
      <c r="Q549" s="116"/>
      <c r="R549" s="116"/>
      <c r="S549" s="116"/>
      <c r="T549" s="117"/>
      <c r="AT549" s="112" t="s">
        <v>144</v>
      </c>
      <c r="AU549" s="112" t="s">
        <v>81</v>
      </c>
      <c r="AV549" s="111" t="s">
        <v>81</v>
      </c>
      <c r="AW549" s="111" t="s">
        <v>29</v>
      </c>
      <c r="AX549" s="111" t="s">
        <v>71</v>
      </c>
      <c r="AY549" s="112" t="s">
        <v>135</v>
      </c>
    </row>
    <row r="550" spans="1:65" s="103" customFormat="1">
      <c r="B550" s="102"/>
      <c r="D550" s="104" t="s">
        <v>144</v>
      </c>
      <c r="E550" s="105" t="s">
        <v>1</v>
      </c>
      <c r="F550" s="106" t="s">
        <v>657</v>
      </c>
      <c r="H550" s="105" t="s">
        <v>1</v>
      </c>
      <c r="L550" s="102"/>
      <c r="M550" s="107"/>
      <c r="N550" s="108"/>
      <c r="O550" s="108"/>
      <c r="P550" s="108"/>
      <c r="Q550" s="108"/>
      <c r="R550" s="108"/>
      <c r="S550" s="108"/>
      <c r="T550" s="109"/>
      <c r="AT550" s="105" t="s">
        <v>144</v>
      </c>
      <c r="AU550" s="105" t="s">
        <v>81</v>
      </c>
      <c r="AV550" s="103" t="s">
        <v>79</v>
      </c>
      <c r="AW550" s="103" t="s">
        <v>29</v>
      </c>
      <c r="AX550" s="103" t="s">
        <v>71</v>
      </c>
      <c r="AY550" s="105" t="s">
        <v>135</v>
      </c>
    </row>
    <row r="551" spans="1:65" s="111" customFormat="1">
      <c r="B551" s="110"/>
      <c r="D551" s="104" t="s">
        <v>144</v>
      </c>
      <c r="E551" s="112" t="s">
        <v>1</v>
      </c>
      <c r="F551" s="113" t="s">
        <v>189</v>
      </c>
      <c r="H551" s="114">
        <v>7</v>
      </c>
      <c r="L551" s="110"/>
      <c r="M551" s="115"/>
      <c r="N551" s="116"/>
      <c r="O551" s="116"/>
      <c r="P551" s="116"/>
      <c r="Q551" s="116"/>
      <c r="R551" s="116"/>
      <c r="S551" s="116"/>
      <c r="T551" s="117"/>
      <c r="AT551" s="112" t="s">
        <v>144</v>
      </c>
      <c r="AU551" s="112" t="s">
        <v>81</v>
      </c>
      <c r="AV551" s="111" t="s">
        <v>81</v>
      </c>
      <c r="AW551" s="111" t="s">
        <v>29</v>
      </c>
      <c r="AX551" s="111" t="s">
        <v>71</v>
      </c>
      <c r="AY551" s="112" t="s">
        <v>135</v>
      </c>
    </row>
    <row r="552" spans="1:65" s="103" customFormat="1">
      <c r="B552" s="102"/>
      <c r="D552" s="104" t="s">
        <v>144</v>
      </c>
      <c r="E552" s="105" t="s">
        <v>1</v>
      </c>
      <c r="F552" s="106" t="s">
        <v>152</v>
      </c>
      <c r="H552" s="105" t="s">
        <v>1</v>
      </c>
      <c r="L552" s="102"/>
      <c r="M552" s="107"/>
      <c r="N552" s="108"/>
      <c r="O552" s="108"/>
      <c r="P552" s="108"/>
      <c r="Q552" s="108"/>
      <c r="R552" s="108"/>
      <c r="S552" s="108"/>
      <c r="T552" s="109"/>
      <c r="AT552" s="105" t="s">
        <v>144</v>
      </c>
      <c r="AU552" s="105" t="s">
        <v>81</v>
      </c>
      <c r="AV552" s="103" t="s">
        <v>79</v>
      </c>
      <c r="AW552" s="103" t="s">
        <v>29</v>
      </c>
      <c r="AX552" s="103" t="s">
        <v>71</v>
      </c>
      <c r="AY552" s="105" t="s">
        <v>135</v>
      </c>
    </row>
    <row r="553" spans="1:65" s="111" customFormat="1">
      <c r="B553" s="110"/>
      <c r="D553" s="104" t="s">
        <v>144</v>
      </c>
      <c r="E553" s="112" t="s">
        <v>1</v>
      </c>
      <c r="F553" s="113" t="s">
        <v>205</v>
      </c>
      <c r="H553" s="114">
        <v>10</v>
      </c>
      <c r="L553" s="110"/>
      <c r="M553" s="115"/>
      <c r="N553" s="116"/>
      <c r="O553" s="116"/>
      <c r="P553" s="116"/>
      <c r="Q553" s="116"/>
      <c r="R553" s="116"/>
      <c r="S553" s="116"/>
      <c r="T553" s="117"/>
      <c r="AT553" s="112" t="s">
        <v>144</v>
      </c>
      <c r="AU553" s="112" t="s">
        <v>81</v>
      </c>
      <c r="AV553" s="111" t="s">
        <v>81</v>
      </c>
      <c r="AW553" s="111" t="s">
        <v>29</v>
      </c>
      <c r="AX553" s="111" t="s">
        <v>71</v>
      </c>
      <c r="AY553" s="112" t="s">
        <v>135</v>
      </c>
    </row>
    <row r="554" spans="1:65" s="103" customFormat="1">
      <c r="B554" s="102"/>
      <c r="D554" s="104" t="s">
        <v>144</v>
      </c>
      <c r="E554" s="105" t="s">
        <v>1</v>
      </c>
      <c r="F554" s="106" t="s">
        <v>163</v>
      </c>
      <c r="H554" s="105" t="s">
        <v>1</v>
      </c>
      <c r="L554" s="102"/>
      <c r="M554" s="107"/>
      <c r="N554" s="108"/>
      <c r="O554" s="108"/>
      <c r="P554" s="108"/>
      <c r="Q554" s="108"/>
      <c r="R554" s="108"/>
      <c r="S554" s="108"/>
      <c r="T554" s="109"/>
      <c r="AT554" s="105" t="s">
        <v>144</v>
      </c>
      <c r="AU554" s="105" t="s">
        <v>81</v>
      </c>
      <c r="AV554" s="103" t="s">
        <v>79</v>
      </c>
      <c r="AW554" s="103" t="s">
        <v>29</v>
      </c>
      <c r="AX554" s="103" t="s">
        <v>71</v>
      </c>
      <c r="AY554" s="105" t="s">
        <v>135</v>
      </c>
    </row>
    <row r="555" spans="1:65" s="111" customFormat="1">
      <c r="B555" s="110"/>
      <c r="D555" s="104" t="s">
        <v>144</v>
      </c>
      <c r="E555" s="112" t="s">
        <v>1</v>
      </c>
      <c r="F555" s="113" t="s">
        <v>205</v>
      </c>
      <c r="H555" s="114">
        <v>10</v>
      </c>
      <c r="L555" s="110"/>
      <c r="M555" s="115"/>
      <c r="N555" s="116"/>
      <c r="O555" s="116"/>
      <c r="P555" s="116"/>
      <c r="Q555" s="116"/>
      <c r="R555" s="116"/>
      <c r="S555" s="116"/>
      <c r="T555" s="117"/>
      <c r="AT555" s="112" t="s">
        <v>144</v>
      </c>
      <c r="AU555" s="112" t="s">
        <v>81</v>
      </c>
      <c r="AV555" s="111" t="s">
        <v>81</v>
      </c>
      <c r="AW555" s="111" t="s">
        <v>29</v>
      </c>
      <c r="AX555" s="111" t="s">
        <v>71</v>
      </c>
      <c r="AY555" s="112" t="s">
        <v>135</v>
      </c>
    </row>
    <row r="556" spans="1:65" s="119" customFormat="1">
      <c r="B556" s="118"/>
      <c r="D556" s="104" t="s">
        <v>144</v>
      </c>
      <c r="E556" s="120" t="s">
        <v>1</v>
      </c>
      <c r="F556" s="121" t="s">
        <v>156</v>
      </c>
      <c r="H556" s="122">
        <v>33</v>
      </c>
      <c r="L556" s="118"/>
      <c r="M556" s="123"/>
      <c r="N556" s="124"/>
      <c r="O556" s="124"/>
      <c r="P556" s="124"/>
      <c r="Q556" s="124"/>
      <c r="R556" s="124"/>
      <c r="S556" s="124"/>
      <c r="T556" s="125"/>
      <c r="AT556" s="120" t="s">
        <v>144</v>
      </c>
      <c r="AU556" s="120" t="s">
        <v>81</v>
      </c>
      <c r="AV556" s="119" t="s">
        <v>142</v>
      </c>
      <c r="AW556" s="119" t="s">
        <v>29</v>
      </c>
      <c r="AX556" s="119" t="s">
        <v>79</v>
      </c>
      <c r="AY556" s="120" t="s">
        <v>135</v>
      </c>
    </row>
    <row r="557" spans="1:65" s="15" customFormat="1" ht="24.2" customHeight="1">
      <c r="A557" s="154"/>
      <c r="B557" s="8"/>
      <c r="C557" s="126" t="s">
        <v>700</v>
      </c>
      <c r="D557" s="126" t="s">
        <v>190</v>
      </c>
      <c r="E557" s="127" t="s">
        <v>701</v>
      </c>
      <c r="F557" s="128" t="s">
        <v>702</v>
      </c>
      <c r="G557" s="129" t="s">
        <v>149</v>
      </c>
      <c r="H557" s="130">
        <v>33</v>
      </c>
      <c r="I557" s="131"/>
      <c r="J557" s="132">
        <f>ROUND(I557*H557,2)</f>
        <v>0</v>
      </c>
      <c r="K557" s="133"/>
      <c r="L557" s="234"/>
      <c r="M557" s="235" t="s">
        <v>1</v>
      </c>
      <c r="N557" s="134" t="s">
        <v>36</v>
      </c>
      <c r="O557" s="28"/>
      <c r="P557" s="100">
        <f>O557*H557</f>
        <v>0</v>
      </c>
      <c r="Q557" s="100">
        <v>8.0999999999999996E-3</v>
      </c>
      <c r="R557" s="100">
        <f>Q557*H557</f>
        <v>0.26729999999999998</v>
      </c>
      <c r="S557" s="100">
        <v>0</v>
      </c>
      <c r="T557" s="101">
        <f>S557*H557</f>
        <v>0</v>
      </c>
      <c r="U557" s="154"/>
      <c r="V557" s="154"/>
      <c r="W557" s="154"/>
      <c r="X557" s="154"/>
      <c r="Y557" s="154"/>
      <c r="Z557" s="154"/>
      <c r="AA557" s="154"/>
      <c r="AB557" s="154"/>
      <c r="AC557" s="154"/>
      <c r="AD557" s="154"/>
      <c r="AE557" s="154"/>
      <c r="AR557" s="232" t="s">
        <v>335</v>
      </c>
      <c r="AT557" s="232" t="s">
        <v>190</v>
      </c>
      <c r="AU557" s="232" t="s">
        <v>81</v>
      </c>
      <c r="AY557" s="191" t="s">
        <v>135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191" t="s">
        <v>79</v>
      </c>
      <c r="BK557" s="233">
        <f>ROUND(I557*H557,2)</f>
        <v>0</v>
      </c>
      <c r="BL557" s="191" t="s">
        <v>242</v>
      </c>
      <c r="BM557" s="232" t="s">
        <v>703</v>
      </c>
    </row>
    <row r="558" spans="1:65" s="15" customFormat="1" ht="24.2" customHeight="1">
      <c r="A558" s="154"/>
      <c r="B558" s="8"/>
      <c r="C558" s="91" t="s">
        <v>704</v>
      </c>
      <c r="D558" s="91" t="s">
        <v>138</v>
      </c>
      <c r="E558" s="92" t="s">
        <v>705</v>
      </c>
      <c r="F558" s="93" t="s">
        <v>706</v>
      </c>
      <c r="G558" s="94" t="s">
        <v>149</v>
      </c>
      <c r="H558" s="95">
        <v>5</v>
      </c>
      <c r="I558" s="96"/>
      <c r="J558" s="97">
        <f>ROUND(I558*H558,2)</f>
        <v>0</v>
      </c>
      <c r="K558" s="98"/>
      <c r="L558" s="8"/>
      <c r="M558" s="231" t="s">
        <v>1</v>
      </c>
      <c r="N558" s="99" t="s">
        <v>36</v>
      </c>
      <c r="O558" s="28"/>
      <c r="P558" s="100">
        <f>O558*H558</f>
        <v>0</v>
      </c>
      <c r="Q558" s="100">
        <v>0</v>
      </c>
      <c r="R558" s="100">
        <f>Q558*H558</f>
        <v>0</v>
      </c>
      <c r="S558" s="100">
        <v>0</v>
      </c>
      <c r="T558" s="101">
        <f>S558*H558</f>
        <v>0</v>
      </c>
      <c r="U558" s="154"/>
      <c r="V558" s="154"/>
      <c r="W558" s="154"/>
      <c r="X558" s="154"/>
      <c r="Y558" s="154"/>
      <c r="Z558" s="154"/>
      <c r="AA558" s="154"/>
      <c r="AB558" s="154"/>
      <c r="AC558" s="154"/>
      <c r="AD558" s="154"/>
      <c r="AE558" s="154"/>
      <c r="AR558" s="232" t="s">
        <v>242</v>
      </c>
      <c r="AT558" s="232" t="s">
        <v>138</v>
      </c>
      <c r="AU558" s="232" t="s">
        <v>81</v>
      </c>
      <c r="AY558" s="191" t="s">
        <v>135</v>
      </c>
      <c r="BE558" s="233">
        <f>IF(N558="základní",J558,0)</f>
        <v>0</v>
      </c>
      <c r="BF558" s="233">
        <f>IF(N558="snížená",J558,0)</f>
        <v>0</v>
      </c>
      <c r="BG558" s="233">
        <f>IF(N558="zákl. přenesená",J558,0)</f>
        <v>0</v>
      </c>
      <c r="BH558" s="233">
        <f>IF(N558="sníž. přenesená",J558,0)</f>
        <v>0</v>
      </c>
      <c r="BI558" s="233">
        <f>IF(N558="nulová",J558,0)</f>
        <v>0</v>
      </c>
      <c r="BJ558" s="191" t="s">
        <v>79</v>
      </c>
      <c r="BK558" s="233">
        <f>ROUND(I558*H558,2)</f>
        <v>0</v>
      </c>
      <c r="BL558" s="191" t="s">
        <v>242</v>
      </c>
      <c r="BM558" s="232" t="s">
        <v>707</v>
      </c>
    </row>
    <row r="559" spans="1:65" s="103" customFormat="1">
      <c r="B559" s="102"/>
      <c r="D559" s="104" t="s">
        <v>144</v>
      </c>
      <c r="E559" s="105" t="s">
        <v>1</v>
      </c>
      <c r="F559" s="106" t="s">
        <v>168</v>
      </c>
      <c r="H559" s="105" t="s">
        <v>1</v>
      </c>
      <c r="L559" s="102"/>
      <c r="M559" s="107"/>
      <c r="N559" s="108"/>
      <c r="O559" s="108"/>
      <c r="P559" s="108"/>
      <c r="Q559" s="108"/>
      <c r="R559" s="108"/>
      <c r="S559" s="108"/>
      <c r="T559" s="109"/>
      <c r="AT559" s="105" t="s">
        <v>144</v>
      </c>
      <c r="AU559" s="105" t="s">
        <v>81</v>
      </c>
      <c r="AV559" s="103" t="s">
        <v>79</v>
      </c>
      <c r="AW559" s="103" t="s">
        <v>29</v>
      </c>
      <c r="AX559" s="103" t="s">
        <v>71</v>
      </c>
      <c r="AY559" s="105" t="s">
        <v>135</v>
      </c>
    </row>
    <row r="560" spans="1:65" s="111" customFormat="1">
      <c r="B560" s="110"/>
      <c r="D560" s="104" t="s">
        <v>144</v>
      </c>
      <c r="E560" s="112" t="s">
        <v>1</v>
      </c>
      <c r="F560" s="113" t="s">
        <v>81</v>
      </c>
      <c r="H560" s="114">
        <v>2</v>
      </c>
      <c r="L560" s="110"/>
      <c r="M560" s="115"/>
      <c r="N560" s="116"/>
      <c r="O560" s="116"/>
      <c r="P560" s="116"/>
      <c r="Q560" s="116"/>
      <c r="R560" s="116"/>
      <c r="S560" s="116"/>
      <c r="T560" s="117"/>
      <c r="AT560" s="112" t="s">
        <v>144</v>
      </c>
      <c r="AU560" s="112" t="s">
        <v>81</v>
      </c>
      <c r="AV560" s="111" t="s">
        <v>81</v>
      </c>
      <c r="AW560" s="111" t="s">
        <v>29</v>
      </c>
      <c r="AX560" s="111" t="s">
        <v>71</v>
      </c>
      <c r="AY560" s="112" t="s">
        <v>135</v>
      </c>
    </row>
    <row r="561" spans="1:65" s="103" customFormat="1">
      <c r="B561" s="102"/>
      <c r="D561" s="104" t="s">
        <v>144</v>
      </c>
      <c r="E561" s="105" t="s">
        <v>1</v>
      </c>
      <c r="F561" s="106" t="s">
        <v>170</v>
      </c>
      <c r="H561" s="105" t="s">
        <v>1</v>
      </c>
      <c r="L561" s="102"/>
      <c r="M561" s="107"/>
      <c r="N561" s="108"/>
      <c r="O561" s="108"/>
      <c r="P561" s="108"/>
      <c r="Q561" s="108"/>
      <c r="R561" s="108"/>
      <c r="S561" s="108"/>
      <c r="T561" s="109"/>
      <c r="AT561" s="105" t="s">
        <v>144</v>
      </c>
      <c r="AU561" s="105" t="s">
        <v>81</v>
      </c>
      <c r="AV561" s="103" t="s">
        <v>79</v>
      </c>
      <c r="AW561" s="103" t="s">
        <v>29</v>
      </c>
      <c r="AX561" s="103" t="s">
        <v>71</v>
      </c>
      <c r="AY561" s="105" t="s">
        <v>135</v>
      </c>
    </row>
    <row r="562" spans="1:65" s="111" customFormat="1">
      <c r="B562" s="110"/>
      <c r="D562" s="104" t="s">
        <v>144</v>
      </c>
      <c r="E562" s="112" t="s">
        <v>1</v>
      </c>
      <c r="F562" s="113" t="s">
        <v>81</v>
      </c>
      <c r="H562" s="114">
        <v>2</v>
      </c>
      <c r="L562" s="110"/>
      <c r="M562" s="115"/>
      <c r="N562" s="116"/>
      <c r="O562" s="116"/>
      <c r="P562" s="116"/>
      <c r="Q562" s="116"/>
      <c r="R562" s="116"/>
      <c r="S562" s="116"/>
      <c r="T562" s="117"/>
      <c r="AT562" s="112" t="s">
        <v>144</v>
      </c>
      <c r="AU562" s="112" t="s">
        <v>81</v>
      </c>
      <c r="AV562" s="111" t="s">
        <v>81</v>
      </c>
      <c r="AW562" s="111" t="s">
        <v>29</v>
      </c>
      <c r="AX562" s="111" t="s">
        <v>71</v>
      </c>
      <c r="AY562" s="112" t="s">
        <v>135</v>
      </c>
    </row>
    <row r="563" spans="1:65" s="103" customFormat="1">
      <c r="B563" s="102"/>
      <c r="D563" s="104" t="s">
        <v>144</v>
      </c>
      <c r="E563" s="105" t="s">
        <v>1</v>
      </c>
      <c r="F563" s="106" t="s">
        <v>155</v>
      </c>
      <c r="H563" s="105" t="s">
        <v>1</v>
      </c>
      <c r="L563" s="102"/>
      <c r="M563" s="107"/>
      <c r="N563" s="108"/>
      <c r="O563" s="108"/>
      <c r="P563" s="108"/>
      <c r="Q563" s="108"/>
      <c r="R563" s="108"/>
      <c r="S563" s="108"/>
      <c r="T563" s="109"/>
      <c r="AT563" s="105" t="s">
        <v>144</v>
      </c>
      <c r="AU563" s="105" t="s">
        <v>81</v>
      </c>
      <c r="AV563" s="103" t="s">
        <v>79</v>
      </c>
      <c r="AW563" s="103" t="s">
        <v>29</v>
      </c>
      <c r="AX563" s="103" t="s">
        <v>71</v>
      </c>
      <c r="AY563" s="105" t="s">
        <v>135</v>
      </c>
    </row>
    <row r="564" spans="1:65" s="111" customFormat="1">
      <c r="B564" s="110"/>
      <c r="D564" s="104" t="s">
        <v>144</v>
      </c>
      <c r="E564" s="112" t="s">
        <v>1</v>
      </c>
      <c r="F564" s="113" t="s">
        <v>79</v>
      </c>
      <c r="H564" s="114">
        <v>1</v>
      </c>
      <c r="L564" s="110"/>
      <c r="M564" s="115"/>
      <c r="N564" s="116"/>
      <c r="O564" s="116"/>
      <c r="P564" s="116"/>
      <c r="Q564" s="116"/>
      <c r="R564" s="116"/>
      <c r="S564" s="116"/>
      <c r="T564" s="117"/>
      <c r="AT564" s="112" t="s">
        <v>144</v>
      </c>
      <c r="AU564" s="112" t="s">
        <v>81</v>
      </c>
      <c r="AV564" s="111" t="s">
        <v>81</v>
      </c>
      <c r="AW564" s="111" t="s">
        <v>29</v>
      </c>
      <c r="AX564" s="111" t="s">
        <v>71</v>
      </c>
      <c r="AY564" s="112" t="s">
        <v>135</v>
      </c>
    </row>
    <row r="565" spans="1:65" s="119" customFormat="1">
      <c r="B565" s="118"/>
      <c r="D565" s="104" t="s">
        <v>144</v>
      </c>
      <c r="E565" s="120" t="s">
        <v>1</v>
      </c>
      <c r="F565" s="121" t="s">
        <v>156</v>
      </c>
      <c r="H565" s="122">
        <v>5</v>
      </c>
      <c r="L565" s="118"/>
      <c r="M565" s="123"/>
      <c r="N565" s="124"/>
      <c r="O565" s="124"/>
      <c r="P565" s="124"/>
      <c r="Q565" s="124"/>
      <c r="R565" s="124"/>
      <c r="S565" s="124"/>
      <c r="T565" s="125"/>
      <c r="AT565" s="120" t="s">
        <v>144</v>
      </c>
      <c r="AU565" s="120" t="s">
        <v>81</v>
      </c>
      <c r="AV565" s="119" t="s">
        <v>142</v>
      </c>
      <c r="AW565" s="119" t="s">
        <v>29</v>
      </c>
      <c r="AX565" s="119" t="s">
        <v>79</v>
      </c>
      <c r="AY565" s="120" t="s">
        <v>135</v>
      </c>
    </row>
    <row r="566" spans="1:65" s="15" customFormat="1" ht="33" customHeight="1">
      <c r="A566" s="154"/>
      <c r="B566" s="8"/>
      <c r="C566" s="91" t="s">
        <v>708</v>
      </c>
      <c r="D566" s="91" t="s">
        <v>138</v>
      </c>
      <c r="E566" s="92" t="s">
        <v>709</v>
      </c>
      <c r="F566" s="93" t="s">
        <v>710</v>
      </c>
      <c r="G566" s="94" t="s">
        <v>149</v>
      </c>
      <c r="H566" s="95">
        <v>10</v>
      </c>
      <c r="I566" s="96"/>
      <c r="J566" s="97">
        <f>ROUND(I566*H566,2)</f>
        <v>0</v>
      </c>
      <c r="K566" s="98"/>
      <c r="L566" s="8"/>
      <c r="M566" s="231" t="s">
        <v>1</v>
      </c>
      <c r="N566" s="99" t="s">
        <v>36</v>
      </c>
      <c r="O566" s="28"/>
      <c r="P566" s="100">
        <f>O566*H566</f>
        <v>0</v>
      </c>
      <c r="Q566" s="100">
        <v>0</v>
      </c>
      <c r="R566" s="100">
        <f>Q566*H566</f>
        <v>0</v>
      </c>
      <c r="S566" s="100">
        <v>0</v>
      </c>
      <c r="T566" s="101">
        <f>S566*H566</f>
        <v>0</v>
      </c>
      <c r="U566" s="154"/>
      <c r="V566" s="154"/>
      <c r="W566" s="154"/>
      <c r="X566" s="154"/>
      <c r="Y566" s="154"/>
      <c r="Z566" s="154"/>
      <c r="AA566" s="154"/>
      <c r="AB566" s="154"/>
      <c r="AC566" s="154"/>
      <c r="AD566" s="154"/>
      <c r="AE566" s="154"/>
      <c r="AR566" s="232" t="s">
        <v>242</v>
      </c>
      <c r="AT566" s="232" t="s">
        <v>138</v>
      </c>
      <c r="AU566" s="232" t="s">
        <v>81</v>
      </c>
      <c r="AY566" s="191" t="s">
        <v>135</v>
      </c>
      <c r="BE566" s="233">
        <f>IF(N566="základní",J566,0)</f>
        <v>0</v>
      </c>
      <c r="BF566" s="233">
        <f>IF(N566="snížená",J566,0)</f>
        <v>0</v>
      </c>
      <c r="BG566" s="233">
        <f>IF(N566="zákl. přenesená",J566,0)</f>
        <v>0</v>
      </c>
      <c r="BH566" s="233">
        <f>IF(N566="sníž. přenesená",J566,0)</f>
        <v>0</v>
      </c>
      <c r="BI566" s="233">
        <f>IF(N566="nulová",J566,0)</f>
        <v>0</v>
      </c>
      <c r="BJ566" s="191" t="s">
        <v>79</v>
      </c>
      <c r="BK566" s="233">
        <f>ROUND(I566*H566,2)</f>
        <v>0</v>
      </c>
      <c r="BL566" s="191" t="s">
        <v>242</v>
      </c>
      <c r="BM566" s="232" t="s">
        <v>711</v>
      </c>
    </row>
    <row r="567" spans="1:65" s="103" customFormat="1">
      <c r="B567" s="102"/>
      <c r="D567" s="104" t="s">
        <v>144</v>
      </c>
      <c r="E567" s="105" t="s">
        <v>1</v>
      </c>
      <c r="F567" s="106" t="s">
        <v>168</v>
      </c>
      <c r="H567" s="105" t="s">
        <v>1</v>
      </c>
      <c r="L567" s="102"/>
      <c r="M567" s="107"/>
      <c r="N567" s="108"/>
      <c r="O567" s="108"/>
      <c r="P567" s="108"/>
      <c r="Q567" s="108"/>
      <c r="R567" s="108"/>
      <c r="S567" s="108"/>
      <c r="T567" s="109"/>
      <c r="AT567" s="105" t="s">
        <v>144</v>
      </c>
      <c r="AU567" s="105" t="s">
        <v>81</v>
      </c>
      <c r="AV567" s="103" t="s">
        <v>79</v>
      </c>
      <c r="AW567" s="103" t="s">
        <v>29</v>
      </c>
      <c r="AX567" s="103" t="s">
        <v>71</v>
      </c>
      <c r="AY567" s="105" t="s">
        <v>135</v>
      </c>
    </row>
    <row r="568" spans="1:65" s="111" customFormat="1">
      <c r="B568" s="110"/>
      <c r="D568" s="104" t="s">
        <v>144</v>
      </c>
      <c r="E568" s="112" t="s">
        <v>1</v>
      </c>
      <c r="F568" s="113" t="s">
        <v>142</v>
      </c>
      <c r="H568" s="114">
        <v>4</v>
      </c>
      <c r="L568" s="110"/>
      <c r="M568" s="115"/>
      <c r="N568" s="116"/>
      <c r="O568" s="116"/>
      <c r="P568" s="116"/>
      <c r="Q568" s="116"/>
      <c r="R568" s="116"/>
      <c r="S568" s="116"/>
      <c r="T568" s="117"/>
      <c r="AT568" s="112" t="s">
        <v>144</v>
      </c>
      <c r="AU568" s="112" t="s">
        <v>81</v>
      </c>
      <c r="AV568" s="111" t="s">
        <v>81</v>
      </c>
      <c r="AW568" s="111" t="s">
        <v>29</v>
      </c>
      <c r="AX568" s="111" t="s">
        <v>71</v>
      </c>
      <c r="AY568" s="112" t="s">
        <v>135</v>
      </c>
    </row>
    <row r="569" spans="1:65" s="103" customFormat="1">
      <c r="B569" s="102"/>
      <c r="D569" s="104" t="s">
        <v>144</v>
      </c>
      <c r="E569" s="105" t="s">
        <v>1</v>
      </c>
      <c r="F569" s="106" t="s">
        <v>170</v>
      </c>
      <c r="H569" s="105" t="s">
        <v>1</v>
      </c>
      <c r="L569" s="102"/>
      <c r="M569" s="107"/>
      <c r="N569" s="108"/>
      <c r="O569" s="108"/>
      <c r="P569" s="108"/>
      <c r="Q569" s="108"/>
      <c r="R569" s="108"/>
      <c r="S569" s="108"/>
      <c r="T569" s="109"/>
      <c r="AT569" s="105" t="s">
        <v>144</v>
      </c>
      <c r="AU569" s="105" t="s">
        <v>81</v>
      </c>
      <c r="AV569" s="103" t="s">
        <v>79</v>
      </c>
      <c r="AW569" s="103" t="s">
        <v>29</v>
      </c>
      <c r="AX569" s="103" t="s">
        <v>71</v>
      </c>
      <c r="AY569" s="105" t="s">
        <v>135</v>
      </c>
    </row>
    <row r="570" spans="1:65" s="111" customFormat="1">
      <c r="B570" s="110"/>
      <c r="D570" s="104" t="s">
        <v>144</v>
      </c>
      <c r="E570" s="112" t="s">
        <v>1</v>
      </c>
      <c r="F570" s="113" t="s">
        <v>142</v>
      </c>
      <c r="H570" s="114">
        <v>4</v>
      </c>
      <c r="L570" s="110"/>
      <c r="M570" s="115"/>
      <c r="N570" s="116"/>
      <c r="O570" s="116"/>
      <c r="P570" s="116"/>
      <c r="Q570" s="116"/>
      <c r="R570" s="116"/>
      <c r="S570" s="116"/>
      <c r="T570" s="117"/>
      <c r="AT570" s="112" t="s">
        <v>144</v>
      </c>
      <c r="AU570" s="112" t="s">
        <v>81</v>
      </c>
      <c r="AV570" s="111" t="s">
        <v>81</v>
      </c>
      <c r="AW570" s="111" t="s">
        <v>29</v>
      </c>
      <c r="AX570" s="111" t="s">
        <v>71</v>
      </c>
      <c r="AY570" s="112" t="s">
        <v>135</v>
      </c>
    </row>
    <row r="571" spans="1:65" s="103" customFormat="1">
      <c r="B571" s="102"/>
      <c r="D571" s="104" t="s">
        <v>144</v>
      </c>
      <c r="E571" s="105" t="s">
        <v>1</v>
      </c>
      <c r="F571" s="106" t="s">
        <v>155</v>
      </c>
      <c r="H571" s="105" t="s">
        <v>1</v>
      </c>
      <c r="L571" s="102"/>
      <c r="M571" s="107"/>
      <c r="N571" s="108"/>
      <c r="O571" s="108"/>
      <c r="P571" s="108"/>
      <c r="Q571" s="108"/>
      <c r="R571" s="108"/>
      <c r="S571" s="108"/>
      <c r="T571" s="109"/>
      <c r="AT571" s="105" t="s">
        <v>144</v>
      </c>
      <c r="AU571" s="105" t="s">
        <v>81</v>
      </c>
      <c r="AV571" s="103" t="s">
        <v>79</v>
      </c>
      <c r="AW571" s="103" t="s">
        <v>29</v>
      </c>
      <c r="AX571" s="103" t="s">
        <v>71</v>
      </c>
      <c r="AY571" s="105" t="s">
        <v>135</v>
      </c>
    </row>
    <row r="572" spans="1:65" s="111" customFormat="1">
      <c r="B572" s="110"/>
      <c r="D572" s="104" t="s">
        <v>144</v>
      </c>
      <c r="E572" s="112" t="s">
        <v>1</v>
      </c>
      <c r="F572" s="113" t="s">
        <v>81</v>
      </c>
      <c r="H572" s="114">
        <v>2</v>
      </c>
      <c r="L572" s="110"/>
      <c r="M572" s="115"/>
      <c r="N572" s="116"/>
      <c r="O572" s="116"/>
      <c r="P572" s="116"/>
      <c r="Q572" s="116"/>
      <c r="R572" s="116"/>
      <c r="S572" s="116"/>
      <c r="T572" s="117"/>
      <c r="AT572" s="112" t="s">
        <v>144</v>
      </c>
      <c r="AU572" s="112" t="s">
        <v>81</v>
      </c>
      <c r="AV572" s="111" t="s">
        <v>81</v>
      </c>
      <c r="AW572" s="111" t="s">
        <v>29</v>
      </c>
      <c r="AX572" s="111" t="s">
        <v>71</v>
      </c>
      <c r="AY572" s="112" t="s">
        <v>135</v>
      </c>
    </row>
    <row r="573" spans="1:65" s="119" customFormat="1">
      <c r="B573" s="118"/>
      <c r="D573" s="104" t="s">
        <v>144</v>
      </c>
      <c r="E573" s="120" t="s">
        <v>1</v>
      </c>
      <c r="F573" s="121" t="s">
        <v>156</v>
      </c>
      <c r="H573" s="122">
        <v>10</v>
      </c>
      <c r="L573" s="118"/>
      <c r="M573" s="123"/>
      <c r="N573" s="124"/>
      <c r="O573" s="124"/>
      <c r="P573" s="124"/>
      <c r="Q573" s="124"/>
      <c r="R573" s="124"/>
      <c r="S573" s="124"/>
      <c r="T573" s="125"/>
      <c r="AT573" s="120" t="s">
        <v>144</v>
      </c>
      <c r="AU573" s="120" t="s">
        <v>81</v>
      </c>
      <c r="AV573" s="119" t="s">
        <v>142</v>
      </c>
      <c r="AW573" s="119" t="s">
        <v>29</v>
      </c>
      <c r="AX573" s="119" t="s">
        <v>79</v>
      </c>
      <c r="AY573" s="120" t="s">
        <v>135</v>
      </c>
    </row>
    <row r="574" spans="1:65" s="15" customFormat="1" ht="24.2" customHeight="1">
      <c r="A574" s="154"/>
      <c r="B574" s="8"/>
      <c r="C574" s="126" t="s">
        <v>712</v>
      </c>
      <c r="D574" s="126" t="s">
        <v>190</v>
      </c>
      <c r="E574" s="127" t="s">
        <v>713</v>
      </c>
      <c r="F574" s="128" t="s">
        <v>714</v>
      </c>
      <c r="G574" s="129" t="s">
        <v>149</v>
      </c>
      <c r="H574" s="130">
        <v>10</v>
      </c>
      <c r="I574" s="131"/>
      <c r="J574" s="132">
        <f>ROUND(I574*H574,2)</f>
        <v>0</v>
      </c>
      <c r="K574" s="133"/>
      <c r="L574" s="234"/>
      <c r="M574" s="235" t="s">
        <v>1</v>
      </c>
      <c r="N574" s="134" t="s">
        <v>36</v>
      </c>
      <c r="O574" s="28"/>
      <c r="P574" s="100">
        <f>O574*H574</f>
        <v>0</v>
      </c>
      <c r="Q574" s="100">
        <v>4.8000000000000001E-4</v>
      </c>
      <c r="R574" s="100">
        <f>Q574*H574</f>
        <v>4.8000000000000004E-3</v>
      </c>
      <c r="S574" s="100">
        <v>0</v>
      </c>
      <c r="T574" s="101">
        <f>S574*H574</f>
        <v>0</v>
      </c>
      <c r="U574" s="154"/>
      <c r="V574" s="154"/>
      <c r="W574" s="154"/>
      <c r="X574" s="154"/>
      <c r="Y574" s="154"/>
      <c r="Z574" s="154"/>
      <c r="AA574" s="154"/>
      <c r="AB574" s="154"/>
      <c r="AC574" s="154"/>
      <c r="AD574" s="154"/>
      <c r="AE574" s="154"/>
      <c r="AR574" s="232" t="s">
        <v>335</v>
      </c>
      <c r="AT574" s="232" t="s">
        <v>190</v>
      </c>
      <c r="AU574" s="232" t="s">
        <v>81</v>
      </c>
      <c r="AY574" s="191" t="s">
        <v>135</v>
      </c>
      <c r="BE574" s="233">
        <f>IF(N574="základní",J574,0)</f>
        <v>0</v>
      </c>
      <c r="BF574" s="233">
        <f>IF(N574="snížená",J574,0)</f>
        <v>0</v>
      </c>
      <c r="BG574" s="233">
        <f>IF(N574="zákl. přenesená",J574,0)</f>
        <v>0</v>
      </c>
      <c r="BH574" s="233">
        <f>IF(N574="sníž. přenesená",J574,0)</f>
        <v>0</v>
      </c>
      <c r="BI574" s="233">
        <f>IF(N574="nulová",J574,0)</f>
        <v>0</v>
      </c>
      <c r="BJ574" s="191" t="s">
        <v>79</v>
      </c>
      <c r="BK574" s="233">
        <f>ROUND(I574*H574,2)</f>
        <v>0</v>
      </c>
      <c r="BL574" s="191" t="s">
        <v>242</v>
      </c>
      <c r="BM574" s="232" t="s">
        <v>715</v>
      </c>
    </row>
    <row r="575" spans="1:65" s="15" customFormat="1" ht="24.2" customHeight="1">
      <c r="A575" s="154"/>
      <c r="B575" s="8"/>
      <c r="C575" s="91" t="s">
        <v>716</v>
      </c>
      <c r="D575" s="91" t="s">
        <v>138</v>
      </c>
      <c r="E575" s="92" t="s">
        <v>717</v>
      </c>
      <c r="F575" s="93" t="s">
        <v>718</v>
      </c>
      <c r="G575" s="94" t="s">
        <v>149</v>
      </c>
      <c r="H575" s="95">
        <v>1</v>
      </c>
      <c r="I575" s="96"/>
      <c r="J575" s="97">
        <f>ROUND(I575*H575,2)</f>
        <v>0</v>
      </c>
      <c r="K575" s="98"/>
      <c r="L575" s="8"/>
      <c r="M575" s="231" t="s">
        <v>1</v>
      </c>
      <c r="N575" s="99" t="s">
        <v>36</v>
      </c>
      <c r="O575" s="28"/>
      <c r="P575" s="100">
        <f>O575*H575</f>
        <v>0</v>
      </c>
      <c r="Q575" s="100">
        <v>0</v>
      </c>
      <c r="R575" s="100">
        <f>Q575*H575</f>
        <v>0</v>
      </c>
      <c r="S575" s="100">
        <v>0</v>
      </c>
      <c r="T575" s="101">
        <f>S575*H575</f>
        <v>0</v>
      </c>
      <c r="U575" s="154"/>
      <c r="V575" s="154"/>
      <c r="W575" s="154"/>
      <c r="X575" s="154"/>
      <c r="Y575" s="154"/>
      <c r="Z575" s="154"/>
      <c r="AA575" s="154"/>
      <c r="AB575" s="154"/>
      <c r="AC575" s="154"/>
      <c r="AD575" s="154"/>
      <c r="AE575" s="154"/>
      <c r="AR575" s="232" t="s">
        <v>242</v>
      </c>
      <c r="AT575" s="232" t="s">
        <v>138</v>
      </c>
      <c r="AU575" s="232" t="s">
        <v>81</v>
      </c>
      <c r="AY575" s="191" t="s">
        <v>135</v>
      </c>
      <c r="BE575" s="233">
        <f>IF(N575="základní",J575,0)</f>
        <v>0</v>
      </c>
      <c r="BF575" s="233">
        <f>IF(N575="snížená",J575,0)</f>
        <v>0</v>
      </c>
      <c r="BG575" s="233">
        <f>IF(N575="zákl. přenesená",J575,0)</f>
        <v>0</v>
      </c>
      <c r="BH575" s="233">
        <f>IF(N575="sníž. přenesená",J575,0)</f>
        <v>0</v>
      </c>
      <c r="BI575" s="233">
        <f>IF(N575="nulová",J575,0)</f>
        <v>0</v>
      </c>
      <c r="BJ575" s="191" t="s">
        <v>79</v>
      </c>
      <c r="BK575" s="233">
        <f>ROUND(I575*H575,2)</f>
        <v>0</v>
      </c>
      <c r="BL575" s="191" t="s">
        <v>242</v>
      </c>
      <c r="BM575" s="232" t="s">
        <v>719</v>
      </c>
    </row>
    <row r="576" spans="1:65" s="15" customFormat="1" ht="24.2" customHeight="1">
      <c r="A576" s="154"/>
      <c r="B576" s="8"/>
      <c r="C576" s="91" t="s">
        <v>720</v>
      </c>
      <c r="D576" s="91" t="s">
        <v>138</v>
      </c>
      <c r="E576" s="92" t="s">
        <v>721</v>
      </c>
      <c r="F576" s="93" t="s">
        <v>722</v>
      </c>
      <c r="G576" s="94" t="s">
        <v>277</v>
      </c>
      <c r="H576" s="95">
        <v>0.29899999999999999</v>
      </c>
      <c r="I576" s="96"/>
      <c r="J576" s="97">
        <f>ROUND(I576*H576,2)</f>
        <v>0</v>
      </c>
      <c r="K576" s="98"/>
      <c r="L576" s="8"/>
      <c r="M576" s="231" t="s">
        <v>1</v>
      </c>
      <c r="N576" s="99" t="s">
        <v>36</v>
      </c>
      <c r="O576" s="28"/>
      <c r="P576" s="100">
        <f>O576*H576</f>
        <v>0</v>
      </c>
      <c r="Q576" s="100">
        <v>0</v>
      </c>
      <c r="R576" s="100">
        <f>Q576*H576</f>
        <v>0</v>
      </c>
      <c r="S576" s="100">
        <v>0</v>
      </c>
      <c r="T576" s="101">
        <f>S576*H576</f>
        <v>0</v>
      </c>
      <c r="U576" s="154"/>
      <c r="V576" s="154"/>
      <c r="W576" s="154"/>
      <c r="X576" s="154"/>
      <c r="Y576" s="154"/>
      <c r="Z576" s="154"/>
      <c r="AA576" s="154"/>
      <c r="AB576" s="154"/>
      <c r="AC576" s="154"/>
      <c r="AD576" s="154"/>
      <c r="AE576" s="154"/>
      <c r="AR576" s="232" t="s">
        <v>242</v>
      </c>
      <c r="AT576" s="232" t="s">
        <v>138</v>
      </c>
      <c r="AU576" s="232" t="s">
        <v>81</v>
      </c>
      <c r="AY576" s="191" t="s">
        <v>135</v>
      </c>
      <c r="BE576" s="233">
        <f>IF(N576="základní",J576,0)</f>
        <v>0</v>
      </c>
      <c r="BF576" s="233">
        <f>IF(N576="snížená",J576,0)</f>
        <v>0</v>
      </c>
      <c r="BG576" s="233">
        <f>IF(N576="zákl. přenesená",J576,0)</f>
        <v>0</v>
      </c>
      <c r="BH576" s="233">
        <f>IF(N576="sníž. přenesená",J576,0)</f>
        <v>0</v>
      </c>
      <c r="BI576" s="233">
        <f>IF(N576="nulová",J576,0)</f>
        <v>0</v>
      </c>
      <c r="BJ576" s="191" t="s">
        <v>79</v>
      </c>
      <c r="BK576" s="233">
        <f>ROUND(I576*H576,2)</f>
        <v>0</v>
      </c>
      <c r="BL576" s="191" t="s">
        <v>242</v>
      </c>
      <c r="BM576" s="232" t="s">
        <v>723</v>
      </c>
    </row>
    <row r="577" spans="1:65" s="15" customFormat="1" ht="24.2" customHeight="1">
      <c r="A577" s="154"/>
      <c r="B577" s="8"/>
      <c r="C577" s="91" t="s">
        <v>724</v>
      </c>
      <c r="D577" s="91" t="s">
        <v>138</v>
      </c>
      <c r="E577" s="92" t="s">
        <v>725</v>
      </c>
      <c r="F577" s="93" t="s">
        <v>726</v>
      </c>
      <c r="G577" s="94" t="s">
        <v>277</v>
      </c>
      <c r="H577" s="95">
        <v>0.29899999999999999</v>
      </c>
      <c r="I577" s="96"/>
      <c r="J577" s="97">
        <f>ROUND(I577*H577,2)</f>
        <v>0</v>
      </c>
      <c r="K577" s="98"/>
      <c r="L577" s="8"/>
      <c r="M577" s="231" t="s">
        <v>1</v>
      </c>
      <c r="N577" s="99" t="s">
        <v>36</v>
      </c>
      <c r="O577" s="28"/>
      <c r="P577" s="100">
        <f>O577*H577</f>
        <v>0</v>
      </c>
      <c r="Q577" s="100">
        <v>0</v>
      </c>
      <c r="R577" s="100">
        <f>Q577*H577</f>
        <v>0</v>
      </c>
      <c r="S577" s="100">
        <v>0</v>
      </c>
      <c r="T577" s="101">
        <f>S577*H577</f>
        <v>0</v>
      </c>
      <c r="U577" s="154"/>
      <c r="V577" s="154"/>
      <c r="W577" s="154"/>
      <c r="X577" s="154"/>
      <c r="Y577" s="154"/>
      <c r="Z577" s="154"/>
      <c r="AA577" s="154"/>
      <c r="AB577" s="154"/>
      <c r="AC577" s="154"/>
      <c r="AD577" s="154"/>
      <c r="AE577" s="154"/>
      <c r="AR577" s="232" t="s">
        <v>242</v>
      </c>
      <c r="AT577" s="232" t="s">
        <v>138</v>
      </c>
      <c r="AU577" s="232" t="s">
        <v>81</v>
      </c>
      <c r="AY577" s="191" t="s">
        <v>135</v>
      </c>
      <c r="BE577" s="233">
        <f>IF(N577="základní",J577,0)</f>
        <v>0</v>
      </c>
      <c r="BF577" s="233">
        <f>IF(N577="snížená",J577,0)</f>
        <v>0</v>
      </c>
      <c r="BG577" s="233">
        <f>IF(N577="zákl. přenesená",J577,0)</f>
        <v>0</v>
      </c>
      <c r="BH577" s="233">
        <f>IF(N577="sníž. přenesená",J577,0)</f>
        <v>0</v>
      </c>
      <c r="BI577" s="233">
        <f>IF(N577="nulová",J577,0)</f>
        <v>0</v>
      </c>
      <c r="BJ577" s="191" t="s">
        <v>79</v>
      </c>
      <c r="BK577" s="233">
        <f>ROUND(I577*H577,2)</f>
        <v>0</v>
      </c>
      <c r="BL577" s="191" t="s">
        <v>242</v>
      </c>
      <c r="BM577" s="232" t="s">
        <v>727</v>
      </c>
    </row>
    <row r="578" spans="1:65" s="81" customFormat="1" ht="22.9" customHeight="1">
      <c r="B578" s="80"/>
      <c r="D578" s="82" t="s">
        <v>70</v>
      </c>
      <c r="E578" s="89" t="s">
        <v>728</v>
      </c>
      <c r="F578" s="89" t="s">
        <v>729</v>
      </c>
      <c r="J578" s="90">
        <f>BK578</f>
        <v>0</v>
      </c>
      <c r="L578" s="80"/>
      <c r="M578" s="85"/>
      <c r="N578" s="86"/>
      <c r="O578" s="86"/>
      <c r="P578" s="87">
        <f>SUM(P579:P607)</f>
        <v>0</v>
      </c>
      <c r="Q578" s="86"/>
      <c r="R578" s="87">
        <f>SUM(R579:R607)</f>
        <v>6.2400000000000008E-3</v>
      </c>
      <c r="S578" s="86"/>
      <c r="T578" s="88">
        <f>SUM(T579:T607)</f>
        <v>6.0000000000000001E-3</v>
      </c>
      <c r="AR578" s="82" t="s">
        <v>81</v>
      </c>
      <c r="AT578" s="229" t="s">
        <v>70</v>
      </c>
      <c r="AU578" s="229" t="s">
        <v>79</v>
      </c>
      <c r="AY578" s="82" t="s">
        <v>135</v>
      </c>
      <c r="BK578" s="230">
        <f>SUM(BK579:BK607)</f>
        <v>0</v>
      </c>
    </row>
    <row r="579" spans="1:65" s="15" customFormat="1" ht="24.2" customHeight="1">
      <c r="A579" s="154"/>
      <c r="B579" s="8"/>
      <c r="C579" s="91" t="s">
        <v>730</v>
      </c>
      <c r="D579" s="91" t="s">
        <v>138</v>
      </c>
      <c r="E579" s="92" t="s">
        <v>731</v>
      </c>
      <c r="F579" s="93" t="s">
        <v>732</v>
      </c>
      <c r="G579" s="94" t="s">
        <v>149</v>
      </c>
      <c r="H579" s="95">
        <v>17</v>
      </c>
      <c r="I579" s="96"/>
      <c r="J579" s="97">
        <f>ROUND(I579*H579,2)</f>
        <v>0</v>
      </c>
      <c r="K579" s="98"/>
      <c r="L579" s="8"/>
      <c r="M579" s="231" t="s">
        <v>1</v>
      </c>
      <c r="N579" s="99" t="s">
        <v>36</v>
      </c>
      <c r="O579" s="28"/>
      <c r="P579" s="100">
        <f>O579*H579</f>
        <v>0</v>
      </c>
      <c r="Q579" s="100">
        <v>0</v>
      </c>
      <c r="R579" s="100">
        <f>Q579*H579</f>
        <v>0</v>
      </c>
      <c r="S579" s="100">
        <v>0</v>
      </c>
      <c r="T579" s="101">
        <f>S579*H579</f>
        <v>0</v>
      </c>
      <c r="U579" s="154"/>
      <c r="V579" s="154"/>
      <c r="W579" s="154"/>
      <c r="X579" s="154"/>
      <c r="Y579" s="154"/>
      <c r="Z579" s="154"/>
      <c r="AA579" s="154"/>
      <c r="AB579" s="154"/>
      <c r="AC579" s="154"/>
      <c r="AD579" s="154"/>
      <c r="AE579" s="154"/>
      <c r="AR579" s="232" t="s">
        <v>242</v>
      </c>
      <c r="AT579" s="232" t="s">
        <v>138</v>
      </c>
      <c r="AU579" s="232" t="s">
        <v>81</v>
      </c>
      <c r="AY579" s="191" t="s">
        <v>135</v>
      </c>
      <c r="BE579" s="233">
        <f>IF(N579="základní",J579,0)</f>
        <v>0</v>
      </c>
      <c r="BF579" s="233">
        <f>IF(N579="snížená",J579,0)</f>
        <v>0</v>
      </c>
      <c r="BG579" s="233">
        <f>IF(N579="zákl. přenesená",J579,0)</f>
        <v>0</v>
      </c>
      <c r="BH579" s="233">
        <f>IF(N579="sníž. přenesená",J579,0)</f>
        <v>0</v>
      </c>
      <c r="BI579" s="233">
        <f>IF(N579="nulová",J579,0)</f>
        <v>0</v>
      </c>
      <c r="BJ579" s="191" t="s">
        <v>79</v>
      </c>
      <c r="BK579" s="233">
        <f>ROUND(I579*H579,2)</f>
        <v>0</v>
      </c>
      <c r="BL579" s="191" t="s">
        <v>242</v>
      </c>
      <c r="BM579" s="232" t="s">
        <v>733</v>
      </c>
    </row>
    <row r="580" spans="1:65" s="15" customFormat="1" ht="24.2" customHeight="1">
      <c r="A580" s="154"/>
      <c r="B580" s="8"/>
      <c r="C580" s="126" t="s">
        <v>734</v>
      </c>
      <c r="D580" s="126" t="s">
        <v>190</v>
      </c>
      <c r="E580" s="127" t="s">
        <v>735</v>
      </c>
      <c r="F580" s="128" t="s">
        <v>736</v>
      </c>
      <c r="G580" s="129" t="s">
        <v>149</v>
      </c>
      <c r="H580" s="130">
        <v>17</v>
      </c>
      <c r="I580" s="131"/>
      <c r="J580" s="132">
        <f>ROUND(I580*H580,2)</f>
        <v>0</v>
      </c>
      <c r="K580" s="133"/>
      <c r="L580" s="234"/>
      <c r="M580" s="235" t="s">
        <v>1</v>
      </c>
      <c r="N580" s="134" t="s">
        <v>36</v>
      </c>
      <c r="O580" s="28"/>
      <c r="P580" s="100">
        <f>O580*H580</f>
        <v>0</v>
      </c>
      <c r="Q580" s="100">
        <v>4.0000000000000003E-5</v>
      </c>
      <c r="R580" s="100">
        <f>Q580*H580</f>
        <v>6.8000000000000005E-4</v>
      </c>
      <c r="S580" s="100">
        <v>0</v>
      </c>
      <c r="T580" s="101">
        <f>S580*H580</f>
        <v>0</v>
      </c>
      <c r="U580" s="154"/>
      <c r="V580" s="154"/>
      <c r="W580" s="154"/>
      <c r="X580" s="154"/>
      <c r="Y580" s="154"/>
      <c r="Z580" s="154"/>
      <c r="AA580" s="154"/>
      <c r="AB580" s="154"/>
      <c r="AC580" s="154"/>
      <c r="AD580" s="154"/>
      <c r="AE580" s="154"/>
      <c r="AR580" s="232" t="s">
        <v>335</v>
      </c>
      <c r="AT580" s="232" t="s">
        <v>190</v>
      </c>
      <c r="AU580" s="232" t="s">
        <v>81</v>
      </c>
      <c r="AY580" s="191" t="s">
        <v>135</v>
      </c>
      <c r="BE580" s="233">
        <f>IF(N580="základní",J580,0)</f>
        <v>0</v>
      </c>
      <c r="BF580" s="233">
        <f>IF(N580="snížená",J580,0)</f>
        <v>0</v>
      </c>
      <c r="BG580" s="233">
        <f>IF(N580="zákl. přenesená",J580,0)</f>
        <v>0</v>
      </c>
      <c r="BH580" s="233">
        <f>IF(N580="sníž. přenesená",J580,0)</f>
        <v>0</v>
      </c>
      <c r="BI580" s="233">
        <f>IF(N580="nulová",J580,0)</f>
        <v>0</v>
      </c>
      <c r="BJ580" s="191" t="s">
        <v>79</v>
      </c>
      <c r="BK580" s="233">
        <f>ROUND(I580*H580,2)</f>
        <v>0</v>
      </c>
      <c r="BL580" s="191" t="s">
        <v>242</v>
      </c>
      <c r="BM580" s="232" t="s">
        <v>737</v>
      </c>
    </row>
    <row r="581" spans="1:65" s="15" customFormat="1" ht="24.2" customHeight="1">
      <c r="A581" s="154"/>
      <c r="B581" s="8"/>
      <c r="C581" s="91" t="s">
        <v>738</v>
      </c>
      <c r="D581" s="91" t="s">
        <v>138</v>
      </c>
      <c r="E581" s="92" t="s">
        <v>739</v>
      </c>
      <c r="F581" s="93" t="s">
        <v>740</v>
      </c>
      <c r="G581" s="94" t="s">
        <v>179</v>
      </c>
      <c r="H581" s="95">
        <v>30</v>
      </c>
      <c r="I581" s="96"/>
      <c r="J581" s="97">
        <f>ROUND(I581*H581,2)</f>
        <v>0</v>
      </c>
      <c r="K581" s="98"/>
      <c r="L581" s="8"/>
      <c r="M581" s="231" t="s">
        <v>1</v>
      </c>
      <c r="N581" s="99" t="s">
        <v>36</v>
      </c>
      <c r="O581" s="28"/>
      <c r="P581" s="100">
        <f>O581*H581</f>
        <v>0</v>
      </c>
      <c r="Q581" s="100">
        <v>0</v>
      </c>
      <c r="R581" s="100">
        <f>Q581*H581</f>
        <v>0</v>
      </c>
      <c r="S581" s="100">
        <v>0</v>
      </c>
      <c r="T581" s="101">
        <f>S581*H581</f>
        <v>0</v>
      </c>
      <c r="U581" s="154"/>
      <c r="V581" s="154"/>
      <c r="W581" s="154"/>
      <c r="X581" s="154"/>
      <c r="Y581" s="154"/>
      <c r="Z581" s="154"/>
      <c r="AA581" s="154"/>
      <c r="AB581" s="154"/>
      <c r="AC581" s="154"/>
      <c r="AD581" s="154"/>
      <c r="AE581" s="154"/>
      <c r="AR581" s="232" t="s">
        <v>242</v>
      </c>
      <c r="AT581" s="232" t="s">
        <v>138</v>
      </c>
      <c r="AU581" s="232" t="s">
        <v>81</v>
      </c>
      <c r="AY581" s="191" t="s">
        <v>135</v>
      </c>
      <c r="BE581" s="233">
        <f>IF(N581="základní",J581,0)</f>
        <v>0</v>
      </c>
      <c r="BF581" s="233">
        <f>IF(N581="snížená",J581,0)</f>
        <v>0</v>
      </c>
      <c r="BG581" s="233">
        <f>IF(N581="zákl. přenesená",J581,0)</f>
        <v>0</v>
      </c>
      <c r="BH581" s="233">
        <f>IF(N581="sníž. přenesená",J581,0)</f>
        <v>0</v>
      </c>
      <c r="BI581" s="233">
        <f>IF(N581="nulová",J581,0)</f>
        <v>0</v>
      </c>
      <c r="BJ581" s="191" t="s">
        <v>79</v>
      </c>
      <c r="BK581" s="233">
        <f>ROUND(I581*H581,2)</f>
        <v>0</v>
      </c>
      <c r="BL581" s="191" t="s">
        <v>242</v>
      </c>
      <c r="BM581" s="232" t="s">
        <v>741</v>
      </c>
    </row>
    <row r="582" spans="1:65" s="103" customFormat="1">
      <c r="B582" s="102"/>
      <c r="D582" s="104" t="s">
        <v>144</v>
      </c>
      <c r="E582" s="105" t="s">
        <v>1</v>
      </c>
      <c r="F582" s="106" t="s">
        <v>742</v>
      </c>
      <c r="H582" s="105" t="s">
        <v>1</v>
      </c>
      <c r="L582" s="102"/>
      <c r="M582" s="107"/>
      <c r="N582" s="108"/>
      <c r="O582" s="108"/>
      <c r="P582" s="108"/>
      <c r="Q582" s="108"/>
      <c r="R582" s="108"/>
      <c r="S582" s="108"/>
      <c r="T582" s="109"/>
      <c r="AT582" s="105" t="s">
        <v>144</v>
      </c>
      <c r="AU582" s="105" t="s">
        <v>81</v>
      </c>
      <c r="AV582" s="103" t="s">
        <v>79</v>
      </c>
      <c r="AW582" s="103" t="s">
        <v>29</v>
      </c>
      <c r="AX582" s="103" t="s">
        <v>71</v>
      </c>
      <c r="AY582" s="105" t="s">
        <v>135</v>
      </c>
    </row>
    <row r="583" spans="1:65" s="111" customFormat="1">
      <c r="B583" s="110"/>
      <c r="D583" s="104" t="s">
        <v>144</v>
      </c>
      <c r="E583" s="112" t="s">
        <v>1</v>
      </c>
      <c r="F583" s="113" t="s">
        <v>324</v>
      </c>
      <c r="H583" s="114">
        <v>30</v>
      </c>
      <c r="L583" s="110"/>
      <c r="M583" s="115"/>
      <c r="N583" s="116"/>
      <c r="O583" s="116"/>
      <c r="P583" s="116"/>
      <c r="Q583" s="116"/>
      <c r="R583" s="116"/>
      <c r="S583" s="116"/>
      <c r="T583" s="117"/>
      <c r="AT583" s="112" t="s">
        <v>144</v>
      </c>
      <c r="AU583" s="112" t="s">
        <v>81</v>
      </c>
      <c r="AV583" s="111" t="s">
        <v>81</v>
      </c>
      <c r="AW583" s="111" t="s">
        <v>29</v>
      </c>
      <c r="AX583" s="111" t="s">
        <v>79</v>
      </c>
      <c r="AY583" s="112" t="s">
        <v>135</v>
      </c>
    </row>
    <row r="584" spans="1:65" s="15" customFormat="1" ht="24.2" customHeight="1">
      <c r="A584" s="154"/>
      <c r="B584" s="8"/>
      <c r="C584" s="126" t="s">
        <v>743</v>
      </c>
      <c r="D584" s="126" t="s">
        <v>190</v>
      </c>
      <c r="E584" s="127" t="s">
        <v>744</v>
      </c>
      <c r="F584" s="128" t="s">
        <v>745</v>
      </c>
      <c r="G584" s="129" t="s">
        <v>179</v>
      </c>
      <c r="H584" s="130">
        <v>36</v>
      </c>
      <c r="I584" s="131"/>
      <c r="J584" s="132">
        <f>ROUND(I584*H584,2)</f>
        <v>0</v>
      </c>
      <c r="K584" s="133"/>
      <c r="L584" s="234"/>
      <c r="M584" s="235" t="s">
        <v>1</v>
      </c>
      <c r="N584" s="134" t="s">
        <v>36</v>
      </c>
      <c r="O584" s="28"/>
      <c r="P584" s="100">
        <f>O584*H584</f>
        <v>0</v>
      </c>
      <c r="Q584" s="100">
        <v>6.0000000000000002E-5</v>
      </c>
      <c r="R584" s="100">
        <f>Q584*H584</f>
        <v>2.16E-3</v>
      </c>
      <c r="S584" s="100">
        <v>0</v>
      </c>
      <c r="T584" s="101">
        <f>S584*H584</f>
        <v>0</v>
      </c>
      <c r="U584" s="154"/>
      <c r="V584" s="154"/>
      <c r="W584" s="154"/>
      <c r="X584" s="154"/>
      <c r="Y584" s="154"/>
      <c r="Z584" s="154"/>
      <c r="AA584" s="154"/>
      <c r="AB584" s="154"/>
      <c r="AC584" s="154"/>
      <c r="AD584" s="154"/>
      <c r="AE584" s="154"/>
      <c r="AR584" s="232" t="s">
        <v>335</v>
      </c>
      <c r="AT584" s="232" t="s">
        <v>190</v>
      </c>
      <c r="AU584" s="232" t="s">
        <v>81</v>
      </c>
      <c r="AY584" s="191" t="s">
        <v>135</v>
      </c>
      <c r="BE584" s="233">
        <f>IF(N584="základní",J584,0)</f>
        <v>0</v>
      </c>
      <c r="BF584" s="233">
        <f>IF(N584="snížená",J584,0)</f>
        <v>0</v>
      </c>
      <c r="BG584" s="233">
        <f>IF(N584="zákl. přenesená",J584,0)</f>
        <v>0</v>
      </c>
      <c r="BH584" s="233">
        <f>IF(N584="sníž. přenesená",J584,0)</f>
        <v>0</v>
      </c>
      <c r="BI584" s="233">
        <f>IF(N584="nulová",J584,0)</f>
        <v>0</v>
      </c>
      <c r="BJ584" s="191" t="s">
        <v>79</v>
      </c>
      <c r="BK584" s="233">
        <f>ROUND(I584*H584,2)</f>
        <v>0</v>
      </c>
      <c r="BL584" s="191" t="s">
        <v>242</v>
      </c>
      <c r="BM584" s="232" t="s">
        <v>746</v>
      </c>
    </row>
    <row r="585" spans="1:65" s="111" customFormat="1">
      <c r="B585" s="110"/>
      <c r="D585" s="104" t="s">
        <v>144</v>
      </c>
      <c r="F585" s="113" t="s">
        <v>747</v>
      </c>
      <c r="H585" s="114">
        <v>36</v>
      </c>
      <c r="L585" s="110"/>
      <c r="M585" s="115"/>
      <c r="N585" s="116"/>
      <c r="O585" s="116"/>
      <c r="P585" s="116"/>
      <c r="Q585" s="116"/>
      <c r="R585" s="116"/>
      <c r="S585" s="116"/>
      <c r="T585" s="117"/>
      <c r="AT585" s="112" t="s">
        <v>144</v>
      </c>
      <c r="AU585" s="112" t="s">
        <v>81</v>
      </c>
      <c r="AV585" s="111" t="s">
        <v>81</v>
      </c>
      <c r="AW585" s="111" t="s">
        <v>4</v>
      </c>
      <c r="AX585" s="111" t="s">
        <v>79</v>
      </c>
      <c r="AY585" s="112" t="s">
        <v>135</v>
      </c>
    </row>
    <row r="586" spans="1:65" s="15" customFormat="1" ht="16.5" customHeight="1">
      <c r="A586" s="154"/>
      <c r="B586" s="8"/>
      <c r="C586" s="91" t="s">
        <v>748</v>
      </c>
      <c r="D586" s="91" t="s">
        <v>138</v>
      </c>
      <c r="E586" s="92" t="s">
        <v>749</v>
      </c>
      <c r="F586" s="93" t="s">
        <v>750</v>
      </c>
      <c r="G586" s="94" t="s">
        <v>149</v>
      </c>
      <c r="H586" s="95">
        <v>17</v>
      </c>
      <c r="I586" s="96"/>
      <c r="J586" s="97">
        <f>ROUND(I586*H586,2)</f>
        <v>0</v>
      </c>
      <c r="K586" s="98"/>
      <c r="L586" s="8"/>
      <c r="M586" s="231" t="s">
        <v>1</v>
      </c>
      <c r="N586" s="99" t="s">
        <v>36</v>
      </c>
      <c r="O586" s="28"/>
      <c r="P586" s="100">
        <f>O586*H586</f>
        <v>0</v>
      </c>
      <c r="Q586" s="100">
        <v>0</v>
      </c>
      <c r="R586" s="100">
        <f>Q586*H586</f>
        <v>0</v>
      </c>
      <c r="S586" s="100">
        <v>0</v>
      </c>
      <c r="T586" s="101">
        <f>S586*H586</f>
        <v>0</v>
      </c>
      <c r="U586" s="154"/>
      <c r="V586" s="154"/>
      <c r="W586" s="154"/>
      <c r="X586" s="154"/>
      <c r="Y586" s="154"/>
      <c r="Z586" s="154"/>
      <c r="AA586" s="154"/>
      <c r="AB586" s="154"/>
      <c r="AC586" s="154"/>
      <c r="AD586" s="154"/>
      <c r="AE586" s="154"/>
      <c r="AR586" s="232" t="s">
        <v>242</v>
      </c>
      <c r="AT586" s="232" t="s">
        <v>138</v>
      </c>
      <c r="AU586" s="232" t="s">
        <v>81</v>
      </c>
      <c r="AY586" s="191" t="s">
        <v>135</v>
      </c>
      <c r="BE586" s="233">
        <f>IF(N586="základní",J586,0)</f>
        <v>0</v>
      </c>
      <c r="BF586" s="233">
        <f>IF(N586="snížená",J586,0)</f>
        <v>0</v>
      </c>
      <c r="BG586" s="233">
        <f>IF(N586="zákl. přenesená",J586,0)</f>
        <v>0</v>
      </c>
      <c r="BH586" s="233">
        <f>IF(N586="sníž. přenesená",J586,0)</f>
        <v>0</v>
      </c>
      <c r="BI586" s="233">
        <f>IF(N586="nulová",J586,0)</f>
        <v>0</v>
      </c>
      <c r="BJ586" s="191" t="s">
        <v>79</v>
      </c>
      <c r="BK586" s="233">
        <f>ROUND(I586*H586,2)</f>
        <v>0</v>
      </c>
      <c r="BL586" s="191" t="s">
        <v>242</v>
      </c>
      <c r="BM586" s="232" t="s">
        <v>751</v>
      </c>
    </row>
    <row r="587" spans="1:65" s="103" customFormat="1">
      <c r="B587" s="102"/>
      <c r="D587" s="104" t="s">
        <v>144</v>
      </c>
      <c r="E587" s="105" t="s">
        <v>1</v>
      </c>
      <c r="F587" s="106" t="s">
        <v>199</v>
      </c>
      <c r="H587" s="105" t="s">
        <v>1</v>
      </c>
      <c r="L587" s="102"/>
      <c r="M587" s="107"/>
      <c r="N587" s="108"/>
      <c r="O587" s="108"/>
      <c r="P587" s="108"/>
      <c r="Q587" s="108"/>
      <c r="R587" s="108"/>
      <c r="S587" s="108"/>
      <c r="T587" s="109"/>
      <c r="AT587" s="105" t="s">
        <v>144</v>
      </c>
      <c r="AU587" s="105" t="s">
        <v>81</v>
      </c>
      <c r="AV587" s="103" t="s">
        <v>79</v>
      </c>
      <c r="AW587" s="103" t="s">
        <v>29</v>
      </c>
      <c r="AX587" s="103" t="s">
        <v>71</v>
      </c>
      <c r="AY587" s="105" t="s">
        <v>135</v>
      </c>
    </row>
    <row r="588" spans="1:65" s="111" customFormat="1">
      <c r="B588" s="110"/>
      <c r="D588" s="104" t="s">
        <v>144</v>
      </c>
      <c r="E588" s="112" t="s">
        <v>1</v>
      </c>
      <c r="F588" s="113" t="s">
        <v>687</v>
      </c>
      <c r="H588" s="114">
        <v>3</v>
      </c>
      <c r="L588" s="110"/>
      <c r="M588" s="115"/>
      <c r="N588" s="116"/>
      <c r="O588" s="116"/>
      <c r="P588" s="116"/>
      <c r="Q588" s="116"/>
      <c r="R588" s="116"/>
      <c r="S588" s="116"/>
      <c r="T588" s="117"/>
      <c r="AT588" s="112" t="s">
        <v>144</v>
      </c>
      <c r="AU588" s="112" t="s">
        <v>81</v>
      </c>
      <c r="AV588" s="111" t="s">
        <v>81</v>
      </c>
      <c r="AW588" s="111" t="s">
        <v>29</v>
      </c>
      <c r="AX588" s="111" t="s">
        <v>71</v>
      </c>
      <c r="AY588" s="112" t="s">
        <v>135</v>
      </c>
    </row>
    <row r="589" spans="1:65" s="103" customFormat="1">
      <c r="B589" s="102"/>
      <c r="D589" s="104" t="s">
        <v>144</v>
      </c>
      <c r="E589" s="105" t="s">
        <v>1</v>
      </c>
      <c r="F589" s="106" t="s">
        <v>153</v>
      </c>
      <c r="H589" s="105" t="s">
        <v>1</v>
      </c>
      <c r="L589" s="102"/>
      <c r="M589" s="107"/>
      <c r="N589" s="108"/>
      <c r="O589" s="108"/>
      <c r="P589" s="108"/>
      <c r="Q589" s="108"/>
      <c r="R589" s="108"/>
      <c r="S589" s="108"/>
      <c r="T589" s="109"/>
      <c r="AT589" s="105" t="s">
        <v>144</v>
      </c>
      <c r="AU589" s="105" t="s">
        <v>81</v>
      </c>
      <c r="AV589" s="103" t="s">
        <v>79</v>
      </c>
      <c r="AW589" s="103" t="s">
        <v>29</v>
      </c>
      <c r="AX589" s="103" t="s">
        <v>71</v>
      </c>
      <c r="AY589" s="105" t="s">
        <v>135</v>
      </c>
    </row>
    <row r="590" spans="1:65" s="111" customFormat="1">
      <c r="B590" s="110"/>
      <c r="D590" s="104" t="s">
        <v>144</v>
      </c>
      <c r="E590" s="112" t="s">
        <v>1</v>
      </c>
      <c r="F590" s="113" t="s">
        <v>752</v>
      </c>
      <c r="H590" s="114">
        <v>6</v>
      </c>
      <c r="L590" s="110"/>
      <c r="M590" s="115"/>
      <c r="N590" s="116"/>
      <c r="O590" s="116"/>
      <c r="P590" s="116"/>
      <c r="Q590" s="116"/>
      <c r="R590" s="116"/>
      <c r="S590" s="116"/>
      <c r="T590" s="117"/>
      <c r="AT590" s="112" t="s">
        <v>144</v>
      </c>
      <c r="AU590" s="112" t="s">
        <v>81</v>
      </c>
      <c r="AV590" s="111" t="s">
        <v>81</v>
      </c>
      <c r="AW590" s="111" t="s">
        <v>29</v>
      </c>
      <c r="AX590" s="111" t="s">
        <v>71</v>
      </c>
      <c r="AY590" s="112" t="s">
        <v>135</v>
      </c>
    </row>
    <row r="591" spans="1:65" s="103" customFormat="1">
      <c r="B591" s="102"/>
      <c r="D591" s="104" t="s">
        <v>144</v>
      </c>
      <c r="E591" s="105" t="s">
        <v>1</v>
      </c>
      <c r="F591" s="106" t="s">
        <v>152</v>
      </c>
      <c r="H591" s="105" t="s">
        <v>1</v>
      </c>
      <c r="L591" s="102"/>
      <c r="M591" s="107"/>
      <c r="N591" s="108"/>
      <c r="O591" s="108"/>
      <c r="P591" s="108"/>
      <c r="Q591" s="108"/>
      <c r="R591" s="108"/>
      <c r="S591" s="108"/>
      <c r="T591" s="109"/>
      <c r="AT591" s="105" t="s">
        <v>144</v>
      </c>
      <c r="AU591" s="105" t="s">
        <v>81</v>
      </c>
      <c r="AV591" s="103" t="s">
        <v>79</v>
      </c>
      <c r="AW591" s="103" t="s">
        <v>29</v>
      </c>
      <c r="AX591" s="103" t="s">
        <v>71</v>
      </c>
      <c r="AY591" s="105" t="s">
        <v>135</v>
      </c>
    </row>
    <row r="592" spans="1:65" s="111" customFormat="1">
      <c r="B592" s="110"/>
      <c r="D592" s="104" t="s">
        <v>144</v>
      </c>
      <c r="E592" s="112" t="s">
        <v>1</v>
      </c>
      <c r="F592" s="113" t="s">
        <v>753</v>
      </c>
      <c r="H592" s="114">
        <v>4</v>
      </c>
      <c r="L592" s="110"/>
      <c r="M592" s="115"/>
      <c r="N592" s="116"/>
      <c r="O592" s="116"/>
      <c r="P592" s="116"/>
      <c r="Q592" s="116"/>
      <c r="R592" s="116"/>
      <c r="S592" s="116"/>
      <c r="T592" s="117"/>
      <c r="AT592" s="112" t="s">
        <v>144</v>
      </c>
      <c r="AU592" s="112" t="s">
        <v>81</v>
      </c>
      <c r="AV592" s="111" t="s">
        <v>81</v>
      </c>
      <c r="AW592" s="111" t="s">
        <v>29</v>
      </c>
      <c r="AX592" s="111" t="s">
        <v>71</v>
      </c>
      <c r="AY592" s="112" t="s">
        <v>135</v>
      </c>
    </row>
    <row r="593" spans="1:65" s="103" customFormat="1">
      <c r="B593" s="102"/>
      <c r="D593" s="104" t="s">
        <v>144</v>
      </c>
      <c r="E593" s="105" t="s">
        <v>1</v>
      </c>
      <c r="F593" s="106" t="s">
        <v>163</v>
      </c>
      <c r="H593" s="105" t="s">
        <v>1</v>
      </c>
      <c r="L593" s="102"/>
      <c r="M593" s="107"/>
      <c r="N593" s="108"/>
      <c r="O593" s="108"/>
      <c r="P593" s="108"/>
      <c r="Q593" s="108"/>
      <c r="R593" s="108"/>
      <c r="S593" s="108"/>
      <c r="T593" s="109"/>
      <c r="AT593" s="105" t="s">
        <v>144</v>
      </c>
      <c r="AU593" s="105" t="s">
        <v>81</v>
      </c>
      <c r="AV593" s="103" t="s">
        <v>79</v>
      </c>
      <c r="AW593" s="103" t="s">
        <v>29</v>
      </c>
      <c r="AX593" s="103" t="s">
        <v>71</v>
      </c>
      <c r="AY593" s="105" t="s">
        <v>135</v>
      </c>
    </row>
    <row r="594" spans="1:65" s="111" customFormat="1">
      <c r="B594" s="110"/>
      <c r="D594" s="104" t="s">
        <v>144</v>
      </c>
      <c r="E594" s="112" t="s">
        <v>1</v>
      </c>
      <c r="F594" s="113" t="s">
        <v>753</v>
      </c>
      <c r="H594" s="114">
        <v>4</v>
      </c>
      <c r="L594" s="110"/>
      <c r="M594" s="115"/>
      <c r="N594" s="116"/>
      <c r="O594" s="116"/>
      <c r="P594" s="116"/>
      <c r="Q594" s="116"/>
      <c r="R594" s="116"/>
      <c r="S594" s="116"/>
      <c r="T594" s="117"/>
      <c r="AT594" s="112" t="s">
        <v>144</v>
      </c>
      <c r="AU594" s="112" t="s">
        <v>81</v>
      </c>
      <c r="AV594" s="111" t="s">
        <v>81</v>
      </c>
      <c r="AW594" s="111" t="s">
        <v>29</v>
      </c>
      <c r="AX594" s="111" t="s">
        <v>71</v>
      </c>
      <c r="AY594" s="112" t="s">
        <v>135</v>
      </c>
    </row>
    <row r="595" spans="1:65" s="119" customFormat="1">
      <c r="B595" s="118"/>
      <c r="D595" s="104" t="s">
        <v>144</v>
      </c>
      <c r="E595" s="120" t="s">
        <v>1</v>
      </c>
      <c r="F595" s="121" t="s">
        <v>156</v>
      </c>
      <c r="H595" s="122">
        <v>17</v>
      </c>
      <c r="L595" s="118"/>
      <c r="M595" s="123"/>
      <c r="N595" s="124"/>
      <c r="O595" s="124"/>
      <c r="P595" s="124"/>
      <c r="Q595" s="124"/>
      <c r="R595" s="124"/>
      <c r="S595" s="124"/>
      <c r="T595" s="125"/>
      <c r="AT595" s="120" t="s">
        <v>144</v>
      </c>
      <c r="AU595" s="120" t="s">
        <v>81</v>
      </c>
      <c r="AV595" s="119" t="s">
        <v>142</v>
      </c>
      <c r="AW595" s="119" t="s">
        <v>29</v>
      </c>
      <c r="AX595" s="119" t="s">
        <v>79</v>
      </c>
      <c r="AY595" s="120" t="s">
        <v>135</v>
      </c>
    </row>
    <row r="596" spans="1:65" s="15" customFormat="1" ht="24.2" customHeight="1">
      <c r="A596" s="154"/>
      <c r="B596" s="8"/>
      <c r="C596" s="126" t="s">
        <v>754</v>
      </c>
      <c r="D596" s="126" t="s">
        <v>190</v>
      </c>
      <c r="E596" s="127" t="s">
        <v>755</v>
      </c>
      <c r="F596" s="128" t="s">
        <v>756</v>
      </c>
      <c r="G596" s="129" t="s">
        <v>149</v>
      </c>
      <c r="H596" s="130">
        <v>17</v>
      </c>
      <c r="I596" s="131"/>
      <c r="J596" s="132">
        <f>ROUND(I596*H596,2)</f>
        <v>0</v>
      </c>
      <c r="K596" s="133"/>
      <c r="L596" s="234"/>
      <c r="M596" s="235" t="s">
        <v>1</v>
      </c>
      <c r="N596" s="134" t="s">
        <v>36</v>
      </c>
      <c r="O596" s="28"/>
      <c r="P596" s="100">
        <f>O596*H596</f>
        <v>0</v>
      </c>
      <c r="Q596" s="100">
        <v>1E-4</v>
      </c>
      <c r="R596" s="100">
        <f>Q596*H596</f>
        <v>1.7000000000000001E-3</v>
      </c>
      <c r="S596" s="100">
        <v>0</v>
      </c>
      <c r="T596" s="101">
        <f>S596*H596</f>
        <v>0</v>
      </c>
      <c r="U596" s="154"/>
      <c r="V596" s="154"/>
      <c r="W596" s="154"/>
      <c r="X596" s="154"/>
      <c r="Y596" s="154"/>
      <c r="Z596" s="154"/>
      <c r="AA596" s="154"/>
      <c r="AB596" s="154"/>
      <c r="AC596" s="154"/>
      <c r="AD596" s="154"/>
      <c r="AE596" s="154"/>
      <c r="AR596" s="232" t="s">
        <v>335</v>
      </c>
      <c r="AT596" s="232" t="s">
        <v>190</v>
      </c>
      <c r="AU596" s="232" t="s">
        <v>81</v>
      </c>
      <c r="AY596" s="191" t="s">
        <v>135</v>
      </c>
      <c r="BE596" s="233">
        <f>IF(N596="základní",J596,0)</f>
        <v>0</v>
      </c>
      <c r="BF596" s="233">
        <f>IF(N596="snížená",J596,0)</f>
        <v>0</v>
      </c>
      <c r="BG596" s="233">
        <f>IF(N596="zákl. přenesená",J596,0)</f>
        <v>0</v>
      </c>
      <c r="BH596" s="233">
        <f>IF(N596="sníž. přenesená",J596,0)</f>
        <v>0</v>
      </c>
      <c r="BI596" s="233">
        <f>IF(N596="nulová",J596,0)</f>
        <v>0</v>
      </c>
      <c r="BJ596" s="191" t="s">
        <v>79</v>
      </c>
      <c r="BK596" s="233">
        <f>ROUND(I596*H596,2)</f>
        <v>0</v>
      </c>
      <c r="BL596" s="191" t="s">
        <v>242</v>
      </c>
      <c r="BM596" s="232" t="s">
        <v>757</v>
      </c>
    </row>
    <row r="597" spans="1:65" s="15" customFormat="1" ht="21.75" customHeight="1">
      <c r="A597" s="154"/>
      <c r="B597" s="8"/>
      <c r="C597" s="126" t="s">
        <v>758</v>
      </c>
      <c r="D597" s="126" t="s">
        <v>190</v>
      </c>
      <c r="E597" s="127" t="s">
        <v>759</v>
      </c>
      <c r="F597" s="128" t="s">
        <v>760</v>
      </c>
      <c r="G597" s="129" t="s">
        <v>149</v>
      </c>
      <c r="H597" s="130">
        <v>17</v>
      </c>
      <c r="I597" s="131"/>
      <c r="J597" s="132">
        <f>ROUND(I597*H597,2)</f>
        <v>0</v>
      </c>
      <c r="K597" s="133"/>
      <c r="L597" s="234"/>
      <c r="M597" s="235" t="s">
        <v>1</v>
      </c>
      <c r="N597" s="134" t="s">
        <v>36</v>
      </c>
      <c r="O597" s="28"/>
      <c r="P597" s="100">
        <f>O597*H597</f>
        <v>0</v>
      </c>
      <c r="Q597" s="100">
        <v>1E-4</v>
      </c>
      <c r="R597" s="100">
        <f>Q597*H597</f>
        <v>1.7000000000000001E-3</v>
      </c>
      <c r="S597" s="100">
        <v>0</v>
      </c>
      <c r="T597" s="101">
        <f>S597*H597</f>
        <v>0</v>
      </c>
      <c r="U597" s="154"/>
      <c r="V597" s="154"/>
      <c r="W597" s="154"/>
      <c r="X597" s="154"/>
      <c r="Y597" s="154"/>
      <c r="Z597" s="154"/>
      <c r="AA597" s="154"/>
      <c r="AB597" s="154"/>
      <c r="AC597" s="154"/>
      <c r="AD597" s="154"/>
      <c r="AE597" s="154"/>
      <c r="AR597" s="232" t="s">
        <v>335</v>
      </c>
      <c r="AT597" s="232" t="s">
        <v>190</v>
      </c>
      <c r="AU597" s="232" t="s">
        <v>81</v>
      </c>
      <c r="AY597" s="191" t="s">
        <v>135</v>
      </c>
      <c r="BE597" s="233">
        <f>IF(N597="základní",J597,0)</f>
        <v>0</v>
      </c>
      <c r="BF597" s="233">
        <f>IF(N597="snížená",J597,0)</f>
        <v>0</v>
      </c>
      <c r="BG597" s="233">
        <f>IF(N597="zákl. přenesená",J597,0)</f>
        <v>0</v>
      </c>
      <c r="BH597" s="233">
        <f>IF(N597="sníž. přenesená",J597,0)</f>
        <v>0</v>
      </c>
      <c r="BI597" s="233">
        <f>IF(N597="nulová",J597,0)</f>
        <v>0</v>
      </c>
      <c r="BJ597" s="191" t="s">
        <v>79</v>
      </c>
      <c r="BK597" s="233">
        <f>ROUND(I597*H597,2)</f>
        <v>0</v>
      </c>
      <c r="BL597" s="191" t="s">
        <v>242</v>
      </c>
      <c r="BM597" s="232" t="s">
        <v>761</v>
      </c>
    </row>
    <row r="598" spans="1:65" s="15" customFormat="1" ht="33" customHeight="1">
      <c r="A598" s="154"/>
      <c r="B598" s="8"/>
      <c r="C598" s="91" t="s">
        <v>762</v>
      </c>
      <c r="D598" s="91" t="s">
        <v>138</v>
      </c>
      <c r="E598" s="92" t="s">
        <v>763</v>
      </c>
      <c r="F598" s="93" t="s">
        <v>764</v>
      </c>
      <c r="G598" s="94" t="s">
        <v>333</v>
      </c>
      <c r="H598" s="95">
        <v>3</v>
      </c>
      <c r="I598" s="96"/>
      <c r="J598" s="97">
        <f>ROUND(I598*H598,2)</f>
        <v>0</v>
      </c>
      <c r="K598" s="98"/>
      <c r="L598" s="8"/>
      <c r="M598" s="231" t="s">
        <v>1</v>
      </c>
      <c r="N598" s="99" t="s">
        <v>36</v>
      </c>
      <c r="O598" s="28"/>
      <c r="P598" s="100">
        <f>O598*H598</f>
        <v>0</v>
      </c>
      <c r="Q598" s="100">
        <v>0</v>
      </c>
      <c r="R598" s="100">
        <f>Q598*H598</f>
        <v>0</v>
      </c>
      <c r="S598" s="100">
        <v>2E-3</v>
      </c>
      <c r="T598" s="101">
        <f>S598*H598</f>
        <v>6.0000000000000001E-3</v>
      </c>
      <c r="U598" s="154"/>
      <c r="V598" s="154"/>
      <c r="W598" s="154"/>
      <c r="X598" s="154"/>
      <c r="Y598" s="154"/>
      <c r="Z598" s="154"/>
      <c r="AA598" s="154"/>
      <c r="AB598" s="154"/>
      <c r="AC598" s="154"/>
      <c r="AD598" s="154"/>
      <c r="AE598" s="154"/>
      <c r="AR598" s="232" t="s">
        <v>242</v>
      </c>
      <c r="AT598" s="232" t="s">
        <v>138</v>
      </c>
      <c r="AU598" s="232" t="s">
        <v>81</v>
      </c>
      <c r="AY598" s="191" t="s">
        <v>135</v>
      </c>
      <c r="BE598" s="233">
        <f>IF(N598="základní",J598,0)</f>
        <v>0</v>
      </c>
      <c r="BF598" s="233">
        <f>IF(N598="snížená",J598,0)</f>
        <v>0</v>
      </c>
      <c r="BG598" s="233">
        <f>IF(N598="zákl. přenesená",J598,0)</f>
        <v>0</v>
      </c>
      <c r="BH598" s="233">
        <f>IF(N598="sníž. přenesená",J598,0)</f>
        <v>0</v>
      </c>
      <c r="BI598" s="233">
        <f>IF(N598="nulová",J598,0)</f>
        <v>0</v>
      </c>
      <c r="BJ598" s="191" t="s">
        <v>79</v>
      </c>
      <c r="BK598" s="233">
        <f>ROUND(I598*H598,2)</f>
        <v>0</v>
      </c>
      <c r="BL598" s="191" t="s">
        <v>242</v>
      </c>
      <c r="BM598" s="232" t="s">
        <v>765</v>
      </c>
    </row>
    <row r="599" spans="1:65" s="103" customFormat="1">
      <c r="B599" s="102"/>
      <c r="D599" s="104" t="s">
        <v>144</v>
      </c>
      <c r="E599" s="105" t="s">
        <v>1</v>
      </c>
      <c r="F599" s="106" t="s">
        <v>163</v>
      </c>
      <c r="H599" s="105" t="s">
        <v>1</v>
      </c>
      <c r="L599" s="102"/>
      <c r="M599" s="107"/>
      <c r="N599" s="108"/>
      <c r="O599" s="108"/>
      <c r="P599" s="108"/>
      <c r="Q599" s="108"/>
      <c r="R599" s="108"/>
      <c r="S599" s="108"/>
      <c r="T599" s="109"/>
      <c r="AT599" s="105" t="s">
        <v>144</v>
      </c>
      <c r="AU599" s="105" t="s">
        <v>81</v>
      </c>
      <c r="AV599" s="103" t="s">
        <v>79</v>
      </c>
      <c r="AW599" s="103" t="s">
        <v>29</v>
      </c>
      <c r="AX599" s="103" t="s">
        <v>71</v>
      </c>
      <c r="AY599" s="105" t="s">
        <v>135</v>
      </c>
    </row>
    <row r="600" spans="1:65" s="111" customFormat="1">
      <c r="B600" s="110"/>
      <c r="D600" s="104" t="s">
        <v>144</v>
      </c>
      <c r="E600" s="112" t="s">
        <v>1</v>
      </c>
      <c r="F600" s="113" t="s">
        <v>79</v>
      </c>
      <c r="H600" s="114">
        <v>1</v>
      </c>
      <c r="L600" s="110"/>
      <c r="M600" s="115"/>
      <c r="N600" s="116"/>
      <c r="O600" s="116"/>
      <c r="P600" s="116"/>
      <c r="Q600" s="116"/>
      <c r="R600" s="116"/>
      <c r="S600" s="116"/>
      <c r="T600" s="117"/>
      <c r="AT600" s="112" t="s">
        <v>144</v>
      </c>
      <c r="AU600" s="112" t="s">
        <v>81</v>
      </c>
      <c r="AV600" s="111" t="s">
        <v>81</v>
      </c>
      <c r="AW600" s="111" t="s">
        <v>29</v>
      </c>
      <c r="AX600" s="111" t="s">
        <v>71</v>
      </c>
      <c r="AY600" s="112" t="s">
        <v>135</v>
      </c>
    </row>
    <row r="601" spans="1:65" s="103" customFormat="1">
      <c r="B601" s="102"/>
      <c r="D601" s="104" t="s">
        <v>144</v>
      </c>
      <c r="E601" s="105" t="s">
        <v>1</v>
      </c>
      <c r="F601" s="106" t="s">
        <v>152</v>
      </c>
      <c r="H601" s="105" t="s">
        <v>1</v>
      </c>
      <c r="L601" s="102"/>
      <c r="M601" s="107"/>
      <c r="N601" s="108"/>
      <c r="O601" s="108"/>
      <c r="P601" s="108"/>
      <c r="Q601" s="108"/>
      <c r="R601" s="108"/>
      <c r="S601" s="108"/>
      <c r="T601" s="109"/>
      <c r="AT601" s="105" t="s">
        <v>144</v>
      </c>
      <c r="AU601" s="105" t="s">
        <v>81</v>
      </c>
      <c r="AV601" s="103" t="s">
        <v>79</v>
      </c>
      <c r="AW601" s="103" t="s">
        <v>29</v>
      </c>
      <c r="AX601" s="103" t="s">
        <v>71</v>
      </c>
      <c r="AY601" s="105" t="s">
        <v>135</v>
      </c>
    </row>
    <row r="602" spans="1:65" s="111" customFormat="1">
      <c r="B602" s="110"/>
      <c r="D602" s="104" t="s">
        <v>144</v>
      </c>
      <c r="E602" s="112" t="s">
        <v>1</v>
      </c>
      <c r="F602" s="113" t="s">
        <v>79</v>
      </c>
      <c r="H602" s="114">
        <v>1</v>
      </c>
      <c r="L602" s="110"/>
      <c r="M602" s="115"/>
      <c r="N602" s="116"/>
      <c r="O602" s="116"/>
      <c r="P602" s="116"/>
      <c r="Q602" s="116"/>
      <c r="R602" s="116"/>
      <c r="S602" s="116"/>
      <c r="T602" s="117"/>
      <c r="AT602" s="112" t="s">
        <v>144</v>
      </c>
      <c r="AU602" s="112" t="s">
        <v>81</v>
      </c>
      <c r="AV602" s="111" t="s">
        <v>81</v>
      </c>
      <c r="AW602" s="111" t="s">
        <v>29</v>
      </c>
      <c r="AX602" s="111" t="s">
        <v>71</v>
      </c>
      <c r="AY602" s="112" t="s">
        <v>135</v>
      </c>
    </row>
    <row r="603" spans="1:65" s="103" customFormat="1">
      <c r="B603" s="102"/>
      <c r="D603" s="104" t="s">
        <v>144</v>
      </c>
      <c r="E603" s="105" t="s">
        <v>1</v>
      </c>
      <c r="F603" s="106" t="s">
        <v>199</v>
      </c>
      <c r="H603" s="105" t="s">
        <v>1</v>
      </c>
      <c r="L603" s="102"/>
      <c r="M603" s="107"/>
      <c r="N603" s="108"/>
      <c r="O603" s="108"/>
      <c r="P603" s="108"/>
      <c r="Q603" s="108"/>
      <c r="R603" s="108"/>
      <c r="S603" s="108"/>
      <c r="T603" s="109"/>
      <c r="AT603" s="105" t="s">
        <v>144</v>
      </c>
      <c r="AU603" s="105" t="s">
        <v>81</v>
      </c>
      <c r="AV603" s="103" t="s">
        <v>79</v>
      </c>
      <c r="AW603" s="103" t="s">
        <v>29</v>
      </c>
      <c r="AX603" s="103" t="s">
        <v>71</v>
      </c>
      <c r="AY603" s="105" t="s">
        <v>135</v>
      </c>
    </row>
    <row r="604" spans="1:65" s="111" customFormat="1">
      <c r="B604" s="110"/>
      <c r="D604" s="104" t="s">
        <v>144</v>
      </c>
      <c r="E604" s="112" t="s">
        <v>1</v>
      </c>
      <c r="F604" s="113" t="s">
        <v>79</v>
      </c>
      <c r="H604" s="114">
        <v>1</v>
      </c>
      <c r="L604" s="110"/>
      <c r="M604" s="115"/>
      <c r="N604" s="116"/>
      <c r="O604" s="116"/>
      <c r="P604" s="116"/>
      <c r="Q604" s="116"/>
      <c r="R604" s="116"/>
      <c r="S604" s="116"/>
      <c r="T604" s="117"/>
      <c r="AT604" s="112" t="s">
        <v>144</v>
      </c>
      <c r="AU604" s="112" t="s">
        <v>81</v>
      </c>
      <c r="AV604" s="111" t="s">
        <v>81</v>
      </c>
      <c r="AW604" s="111" t="s">
        <v>29</v>
      </c>
      <c r="AX604" s="111" t="s">
        <v>71</v>
      </c>
      <c r="AY604" s="112" t="s">
        <v>135</v>
      </c>
    </row>
    <row r="605" spans="1:65" s="119" customFormat="1">
      <c r="B605" s="118"/>
      <c r="D605" s="104" t="s">
        <v>144</v>
      </c>
      <c r="E605" s="120" t="s">
        <v>1</v>
      </c>
      <c r="F605" s="121" t="s">
        <v>156</v>
      </c>
      <c r="H605" s="122">
        <v>3</v>
      </c>
      <c r="L605" s="118"/>
      <c r="M605" s="123"/>
      <c r="N605" s="124"/>
      <c r="O605" s="124"/>
      <c r="P605" s="124"/>
      <c r="Q605" s="124"/>
      <c r="R605" s="124"/>
      <c r="S605" s="124"/>
      <c r="T605" s="125"/>
      <c r="AT605" s="120" t="s">
        <v>144</v>
      </c>
      <c r="AU605" s="120" t="s">
        <v>81</v>
      </c>
      <c r="AV605" s="119" t="s">
        <v>142</v>
      </c>
      <c r="AW605" s="119" t="s">
        <v>29</v>
      </c>
      <c r="AX605" s="119" t="s">
        <v>79</v>
      </c>
      <c r="AY605" s="120" t="s">
        <v>135</v>
      </c>
    </row>
    <row r="606" spans="1:65" s="15" customFormat="1" ht="24.2" customHeight="1">
      <c r="A606" s="154"/>
      <c r="B606" s="8"/>
      <c r="C606" s="91" t="s">
        <v>766</v>
      </c>
      <c r="D606" s="91" t="s">
        <v>138</v>
      </c>
      <c r="E606" s="92" t="s">
        <v>767</v>
      </c>
      <c r="F606" s="93" t="s">
        <v>768</v>
      </c>
      <c r="G606" s="94" t="s">
        <v>277</v>
      </c>
      <c r="H606" s="95">
        <v>6.0000000000000001E-3</v>
      </c>
      <c r="I606" s="96"/>
      <c r="J606" s="97">
        <f>ROUND(I606*H606,2)</f>
        <v>0</v>
      </c>
      <c r="K606" s="98"/>
      <c r="L606" s="8"/>
      <c r="M606" s="231" t="s">
        <v>1</v>
      </c>
      <c r="N606" s="99" t="s">
        <v>36</v>
      </c>
      <c r="O606" s="28"/>
      <c r="P606" s="100">
        <f>O606*H606</f>
        <v>0</v>
      </c>
      <c r="Q606" s="100">
        <v>0</v>
      </c>
      <c r="R606" s="100">
        <f>Q606*H606</f>
        <v>0</v>
      </c>
      <c r="S606" s="100">
        <v>0</v>
      </c>
      <c r="T606" s="101">
        <f>S606*H606</f>
        <v>0</v>
      </c>
      <c r="U606" s="154"/>
      <c r="V606" s="154"/>
      <c r="W606" s="154"/>
      <c r="X606" s="154"/>
      <c r="Y606" s="154"/>
      <c r="Z606" s="154"/>
      <c r="AA606" s="154"/>
      <c r="AB606" s="154"/>
      <c r="AC606" s="154"/>
      <c r="AD606" s="154"/>
      <c r="AE606" s="154"/>
      <c r="AR606" s="232" t="s">
        <v>242</v>
      </c>
      <c r="AT606" s="232" t="s">
        <v>138</v>
      </c>
      <c r="AU606" s="232" t="s">
        <v>81</v>
      </c>
      <c r="AY606" s="191" t="s">
        <v>135</v>
      </c>
      <c r="BE606" s="233">
        <f>IF(N606="základní",J606,0)</f>
        <v>0</v>
      </c>
      <c r="BF606" s="233">
        <f>IF(N606="snížená",J606,0)</f>
        <v>0</v>
      </c>
      <c r="BG606" s="233">
        <f>IF(N606="zákl. přenesená",J606,0)</f>
        <v>0</v>
      </c>
      <c r="BH606" s="233">
        <f>IF(N606="sníž. přenesená",J606,0)</f>
        <v>0</v>
      </c>
      <c r="BI606" s="233">
        <f>IF(N606="nulová",J606,0)</f>
        <v>0</v>
      </c>
      <c r="BJ606" s="191" t="s">
        <v>79</v>
      </c>
      <c r="BK606" s="233">
        <f>ROUND(I606*H606,2)</f>
        <v>0</v>
      </c>
      <c r="BL606" s="191" t="s">
        <v>242</v>
      </c>
      <c r="BM606" s="232" t="s">
        <v>769</v>
      </c>
    </row>
    <row r="607" spans="1:65" s="15" customFormat="1" ht="24.2" customHeight="1">
      <c r="A607" s="154"/>
      <c r="B607" s="8"/>
      <c r="C607" s="91" t="s">
        <v>770</v>
      </c>
      <c r="D607" s="91" t="s">
        <v>138</v>
      </c>
      <c r="E607" s="92" t="s">
        <v>771</v>
      </c>
      <c r="F607" s="93" t="s">
        <v>772</v>
      </c>
      <c r="G607" s="94" t="s">
        <v>277</v>
      </c>
      <c r="H607" s="95">
        <v>6.0000000000000001E-3</v>
      </c>
      <c r="I607" s="96"/>
      <c r="J607" s="97">
        <f>ROUND(I607*H607,2)</f>
        <v>0</v>
      </c>
      <c r="K607" s="98"/>
      <c r="L607" s="8"/>
      <c r="M607" s="231" t="s">
        <v>1</v>
      </c>
      <c r="N607" s="99" t="s">
        <v>36</v>
      </c>
      <c r="O607" s="28"/>
      <c r="P607" s="100">
        <f>O607*H607</f>
        <v>0</v>
      </c>
      <c r="Q607" s="100">
        <v>0</v>
      </c>
      <c r="R607" s="100">
        <f>Q607*H607</f>
        <v>0</v>
      </c>
      <c r="S607" s="100">
        <v>0</v>
      </c>
      <c r="T607" s="101">
        <f>S607*H607</f>
        <v>0</v>
      </c>
      <c r="U607" s="154"/>
      <c r="V607" s="154"/>
      <c r="W607" s="154"/>
      <c r="X607" s="154"/>
      <c r="Y607" s="154"/>
      <c r="Z607" s="154"/>
      <c r="AA607" s="154"/>
      <c r="AB607" s="154"/>
      <c r="AC607" s="154"/>
      <c r="AD607" s="154"/>
      <c r="AE607" s="154"/>
      <c r="AR607" s="232" t="s">
        <v>242</v>
      </c>
      <c r="AT607" s="232" t="s">
        <v>138</v>
      </c>
      <c r="AU607" s="232" t="s">
        <v>81</v>
      </c>
      <c r="AY607" s="191" t="s">
        <v>135</v>
      </c>
      <c r="BE607" s="233">
        <f>IF(N607="základní",J607,0)</f>
        <v>0</v>
      </c>
      <c r="BF607" s="233">
        <f>IF(N607="snížená",J607,0)</f>
        <v>0</v>
      </c>
      <c r="BG607" s="233">
        <f>IF(N607="zákl. přenesená",J607,0)</f>
        <v>0</v>
      </c>
      <c r="BH607" s="233">
        <f>IF(N607="sníž. přenesená",J607,0)</f>
        <v>0</v>
      </c>
      <c r="BI607" s="233">
        <f>IF(N607="nulová",J607,0)</f>
        <v>0</v>
      </c>
      <c r="BJ607" s="191" t="s">
        <v>79</v>
      </c>
      <c r="BK607" s="233">
        <f>ROUND(I607*H607,2)</f>
        <v>0</v>
      </c>
      <c r="BL607" s="191" t="s">
        <v>242</v>
      </c>
      <c r="BM607" s="232" t="s">
        <v>773</v>
      </c>
    </row>
    <row r="608" spans="1:65" s="81" customFormat="1" ht="22.9" customHeight="1">
      <c r="B608" s="80"/>
      <c r="D608" s="82" t="s">
        <v>70</v>
      </c>
      <c r="E608" s="89" t="s">
        <v>774</v>
      </c>
      <c r="F608" s="89" t="s">
        <v>775</v>
      </c>
      <c r="J608" s="90">
        <f>BK608</f>
        <v>0</v>
      </c>
      <c r="L608" s="80"/>
      <c r="M608" s="85"/>
      <c r="N608" s="86"/>
      <c r="O608" s="86"/>
      <c r="P608" s="87">
        <f>SUM(P609:P626)</f>
        <v>0</v>
      </c>
      <c r="Q608" s="86"/>
      <c r="R608" s="87">
        <f>SUM(R609:R626)</f>
        <v>9.1000000000000004E-3</v>
      </c>
      <c r="S608" s="86"/>
      <c r="T608" s="88">
        <f>SUM(T609:T626)</f>
        <v>0</v>
      </c>
      <c r="AR608" s="82" t="s">
        <v>81</v>
      </c>
      <c r="AT608" s="229" t="s">
        <v>70</v>
      </c>
      <c r="AU608" s="229" t="s">
        <v>79</v>
      </c>
      <c r="AY608" s="82" t="s">
        <v>135</v>
      </c>
      <c r="BK608" s="230">
        <f>SUM(BK609:BK626)</f>
        <v>0</v>
      </c>
    </row>
    <row r="609" spans="1:65" s="15" customFormat="1" ht="21.75" customHeight="1">
      <c r="A609" s="154"/>
      <c r="B609" s="8"/>
      <c r="C609" s="91" t="s">
        <v>776</v>
      </c>
      <c r="D609" s="91" t="s">
        <v>138</v>
      </c>
      <c r="E609" s="92" t="s">
        <v>777</v>
      </c>
      <c r="F609" s="93" t="s">
        <v>778</v>
      </c>
      <c r="G609" s="94" t="s">
        <v>149</v>
      </c>
      <c r="H609" s="95">
        <v>1</v>
      </c>
      <c r="I609" s="96"/>
      <c r="J609" s="97">
        <f>ROUND(I609*H609,2)</f>
        <v>0</v>
      </c>
      <c r="K609" s="98"/>
      <c r="L609" s="8"/>
      <c r="M609" s="231" t="s">
        <v>1</v>
      </c>
      <c r="N609" s="99" t="s">
        <v>36</v>
      </c>
      <c r="O609" s="28"/>
      <c r="P609" s="100">
        <f>O609*H609</f>
        <v>0</v>
      </c>
      <c r="Q609" s="100">
        <v>0</v>
      </c>
      <c r="R609" s="100">
        <f>Q609*H609</f>
        <v>0</v>
      </c>
      <c r="S609" s="100">
        <v>0</v>
      </c>
      <c r="T609" s="101">
        <f>S609*H609</f>
        <v>0</v>
      </c>
      <c r="U609" s="154"/>
      <c r="V609" s="154"/>
      <c r="W609" s="154"/>
      <c r="X609" s="154"/>
      <c r="Y609" s="154"/>
      <c r="Z609" s="154"/>
      <c r="AA609" s="154"/>
      <c r="AB609" s="154"/>
      <c r="AC609" s="154"/>
      <c r="AD609" s="154"/>
      <c r="AE609" s="154"/>
      <c r="AR609" s="232" t="s">
        <v>242</v>
      </c>
      <c r="AT609" s="232" t="s">
        <v>138</v>
      </c>
      <c r="AU609" s="232" t="s">
        <v>81</v>
      </c>
      <c r="AY609" s="191" t="s">
        <v>135</v>
      </c>
      <c r="BE609" s="233">
        <f>IF(N609="základní",J609,0)</f>
        <v>0</v>
      </c>
      <c r="BF609" s="233">
        <f>IF(N609="snížená",J609,0)</f>
        <v>0</v>
      </c>
      <c r="BG609" s="233">
        <f>IF(N609="zákl. přenesená",J609,0)</f>
        <v>0</v>
      </c>
      <c r="BH609" s="233">
        <f>IF(N609="sníž. přenesená",J609,0)</f>
        <v>0</v>
      </c>
      <c r="BI609" s="233">
        <f>IF(N609="nulová",J609,0)</f>
        <v>0</v>
      </c>
      <c r="BJ609" s="191" t="s">
        <v>79</v>
      </c>
      <c r="BK609" s="233">
        <f>ROUND(I609*H609,2)</f>
        <v>0</v>
      </c>
      <c r="BL609" s="191" t="s">
        <v>242</v>
      </c>
      <c r="BM609" s="232" t="s">
        <v>779</v>
      </c>
    </row>
    <row r="610" spans="1:65" s="15" customFormat="1" ht="16.5" customHeight="1">
      <c r="A610" s="154"/>
      <c r="B610" s="8"/>
      <c r="C610" s="126" t="s">
        <v>780</v>
      </c>
      <c r="D610" s="126" t="s">
        <v>190</v>
      </c>
      <c r="E610" s="127" t="s">
        <v>781</v>
      </c>
      <c r="F610" s="128" t="s">
        <v>782</v>
      </c>
      <c r="G610" s="129" t="s">
        <v>149</v>
      </c>
      <c r="H610" s="130">
        <v>1</v>
      </c>
      <c r="I610" s="131"/>
      <c r="J610" s="132">
        <f>ROUND(I610*H610,2)</f>
        <v>0</v>
      </c>
      <c r="K610" s="133"/>
      <c r="L610" s="234"/>
      <c r="M610" s="235" t="s">
        <v>1</v>
      </c>
      <c r="N610" s="134" t="s">
        <v>36</v>
      </c>
      <c r="O610" s="28"/>
      <c r="P610" s="100">
        <f>O610*H610</f>
        <v>0</v>
      </c>
      <c r="Q610" s="100">
        <v>1.5E-3</v>
      </c>
      <c r="R610" s="100">
        <f>Q610*H610</f>
        <v>1.5E-3</v>
      </c>
      <c r="S610" s="100">
        <v>0</v>
      </c>
      <c r="T610" s="101">
        <f>S610*H610</f>
        <v>0</v>
      </c>
      <c r="U610" s="154"/>
      <c r="V610" s="154"/>
      <c r="W610" s="154"/>
      <c r="X610" s="154"/>
      <c r="Y610" s="154"/>
      <c r="Z610" s="154"/>
      <c r="AA610" s="154"/>
      <c r="AB610" s="154"/>
      <c r="AC610" s="154"/>
      <c r="AD610" s="154"/>
      <c r="AE610" s="154"/>
      <c r="AR610" s="232" t="s">
        <v>335</v>
      </c>
      <c r="AT610" s="232" t="s">
        <v>190</v>
      </c>
      <c r="AU610" s="232" t="s">
        <v>81</v>
      </c>
      <c r="AY610" s="191" t="s">
        <v>135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191" t="s">
        <v>79</v>
      </c>
      <c r="BK610" s="233">
        <f>ROUND(I610*H610,2)</f>
        <v>0</v>
      </c>
      <c r="BL610" s="191" t="s">
        <v>242</v>
      </c>
      <c r="BM610" s="232" t="s">
        <v>783</v>
      </c>
    </row>
    <row r="611" spans="1:65" s="15" customFormat="1" ht="24.2" customHeight="1">
      <c r="A611" s="154"/>
      <c r="B611" s="8"/>
      <c r="C611" s="91" t="s">
        <v>784</v>
      </c>
      <c r="D611" s="91" t="s">
        <v>138</v>
      </c>
      <c r="E611" s="92" t="s">
        <v>785</v>
      </c>
      <c r="F611" s="93" t="s">
        <v>786</v>
      </c>
      <c r="G611" s="94" t="s">
        <v>333</v>
      </c>
      <c r="H611" s="95">
        <v>1</v>
      </c>
      <c r="I611" s="96"/>
      <c r="J611" s="97">
        <f>ROUND(I611*H611,2)</f>
        <v>0</v>
      </c>
      <c r="K611" s="98"/>
      <c r="L611" s="8"/>
      <c r="M611" s="231" t="s">
        <v>1</v>
      </c>
      <c r="N611" s="99" t="s">
        <v>36</v>
      </c>
      <c r="O611" s="28"/>
      <c r="P611" s="100">
        <f>O611*H611</f>
        <v>0</v>
      </c>
      <c r="Q611" s="100">
        <v>0</v>
      </c>
      <c r="R611" s="100">
        <f>Q611*H611</f>
        <v>0</v>
      </c>
      <c r="S611" s="100">
        <v>0</v>
      </c>
      <c r="T611" s="101">
        <f>S611*H611</f>
        <v>0</v>
      </c>
      <c r="U611" s="154"/>
      <c r="V611" s="154"/>
      <c r="W611" s="154"/>
      <c r="X611" s="154"/>
      <c r="Y611" s="154"/>
      <c r="Z611" s="154"/>
      <c r="AA611" s="154"/>
      <c r="AB611" s="154"/>
      <c r="AC611" s="154"/>
      <c r="AD611" s="154"/>
      <c r="AE611" s="154"/>
      <c r="AR611" s="232" t="s">
        <v>242</v>
      </c>
      <c r="AT611" s="232" t="s">
        <v>138</v>
      </c>
      <c r="AU611" s="232" t="s">
        <v>81</v>
      </c>
      <c r="AY611" s="191" t="s">
        <v>135</v>
      </c>
      <c r="BE611" s="233">
        <f>IF(N611="základní",J611,0)</f>
        <v>0</v>
      </c>
      <c r="BF611" s="233">
        <f>IF(N611="snížená",J611,0)</f>
        <v>0</v>
      </c>
      <c r="BG611" s="233">
        <f>IF(N611="zákl. přenesená",J611,0)</f>
        <v>0</v>
      </c>
      <c r="BH611" s="233">
        <f>IF(N611="sníž. přenesená",J611,0)</f>
        <v>0</v>
      </c>
      <c r="BI611" s="233">
        <f>IF(N611="nulová",J611,0)</f>
        <v>0</v>
      </c>
      <c r="BJ611" s="191" t="s">
        <v>79</v>
      </c>
      <c r="BK611" s="233">
        <f>ROUND(I611*H611,2)</f>
        <v>0</v>
      </c>
      <c r="BL611" s="191" t="s">
        <v>242</v>
      </c>
      <c r="BM611" s="232" t="s">
        <v>787</v>
      </c>
    </row>
    <row r="612" spans="1:65" s="15" customFormat="1" ht="21.75" customHeight="1">
      <c r="A612" s="154"/>
      <c r="B612" s="8"/>
      <c r="C612" s="91" t="s">
        <v>788</v>
      </c>
      <c r="D612" s="91" t="s">
        <v>138</v>
      </c>
      <c r="E612" s="92" t="s">
        <v>789</v>
      </c>
      <c r="F612" s="93" t="s">
        <v>790</v>
      </c>
      <c r="G612" s="94" t="s">
        <v>149</v>
      </c>
      <c r="H612" s="95">
        <v>13</v>
      </c>
      <c r="I612" s="96"/>
      <c r="J612" s="97">
        <f>ROUND(I612*H612,2)</f>
        <v>0</v>
      </c>
      <c r="K612" s="98"/>
      <c r="L612" s="8"/>
      <c r="M612" s="231" t="s">
        <v>1</v>
      </c>
      <c r="N612" s="99" t="s">
        <v>36</v>
      </c>
      <c r="O612" s="28"/>
      <c r="P612" s="100">
        <f>O612*H612</f>
        <v>0</v>
      </c>
      <c r="Q612" s="100">
        <v>0</v>
      </c>
      <c r="R612" s="100">
        <f>Q612*H612</f>
        <v>0</v>
      </c>
      <c r="S612" s="100">
        <v>0</v>
      </c>
      <c r="T612" s="101">
        <f>S612*H612</f>
        <v>0</v>
      </c>
      <c r="U612" s="154"/>
      <c r="V612" s="154"/>
      <c r="W612" s="154"/>
      <c r="X612" s="154"/>
      <c r="Y612" s="154"/>
      <c r="Z612" s="154"/>
      <c r="AA612" s="154"/>
      <c r="AB612" s="154"/>
      <c r="AC612" s="154"/>
      <c r="AD612" s="154"/>
      <c r="AE612" s="154"/>
      <c r="AR612" s="232" t="s">
        <v>242</v>
      </c>
      <c r="AT612" s="232" t="s">
        <v>138</v>
      </c>
      <c r="AU612" s="232" t="s">
        <v>81</v>
      </c>
      <c r="AY612" s="191" t="s">
        <v>135</v>
      </c>
      <c r="BE612" s="233">
        <f>IF(N612="základní",J612,0)</f>
        <v>0</v>
      </c>
      <c r="BF612" s="233">
        <f>IF(N612="snížená",J612,0)</f>
        <v>0</v>
      </c>
      <c r="BG612" s="233">
        <f>IF(N612="zákl. přenesená",J612,0)</f>
        <v>0</v>
      </c>
      <c r="BH612" s="233">
        <f>IF(N612="sníž. přenesená",J612,0)</f>
        <v>0</v>
      </c>
      <c r="BI612" s="233">
        <f>IF(N612="nulová",J612,0)</f>
        <v>0</v>
      </c>
      <c r="BJ612" s="191" t="s">
        <v>79</v>
      </c>
      <c r="BK612" s="233">
        <f>ROUND(I612*H612,2)</f>
        <v>0</v>
      </c>
      <c r="BL612" s="191" t="s">
        <v>242</v>
      </c>
      <c r="BM612" s="232" t="s">
        <v>791</v>
      </c>
    </row>
    <row r="613" spans="1:65" s="103" customFormat="1">
      <c r="B613" s="102"/>
      <c r="D613" s="104" t="s">
        <v>144</v>
      </c>
      <c r="E613" s="105" t="s">
        <v>1</v>
      </c>
      <c r="F613" s="106" t="s">
        <v>168</v>
      </c>
      <c r="H613" s="105" t="s">
        <v>1</v>
      </c>
      <c r="L613" s="102"/>
      <c r="M613" s="107"/>
      <c r="N613" s="108"/>
      <c r="O613" s="108"/>
      <c r="P613" s="108"/>
      <c r="Q613" s="108"/>
      <c r="R613" s="108"/>
      <c r="S613" s="108"/>
      <c r="T613" s="109"/>
      <c r="AT613" s="105" t="s">
        <v>144</v>
      </c>
      <c r="AU613" s="105" t="s">
        <v>81</v>
      </c>
      <c r="AV613" s="103" t="s">
        <v>79</v>
      </c>
      <c r="AW613" s="103" t="s">
        <v>29</v>
      </c>
      <c r="AX613" s="103" t="s">
        <v>71</v>
      </c>
      <c r="AY613" s="105" t="s">
        <v>135</v>
      </c>
    </row>
    <row r="614" spans="1:65" s="111" customFormat="1">
      <c r="B614" s="110"/>
      <c r="D614" s="104" t="s">
        <v>144</v>
      </c>
      <c r="E614" s="112" t="s">
        <v>1</v>
      </c>
      <c r="F614" s="113" t="s">
        <v>136</v>
      </c>
      <c r="H614" s="114">
        <v>6</v>
      </c>
      <c r="L614" s="110"/>
      <c r="M614" s="115"/>
      <c r="N614" s="116"/>
      <c r="O614" s="116"/>
      <c r="P614" s="116"/>
      <c r="Q614" s="116"/>
      <c r="R614" s="116"/>
      <c r="S614" s="116"/>
      <c r="T614" s="117"/>
      <c r="AT614" s="112" t="s">
        <v>144</v>
      </c>
      <c r="AU614" s="112" t="s">
        <v>81</v>
      </c>
      <c r="AV614" s="111" t="s">
        <v>81</v>
      </c>
      <c r="AW614" s="111" t="s">
        <v>29</v>
      </c>
      <c r="AX614" s="111" t="s">
        <v>71</v>
      </c>
      <c r="AY614" s="112" t="s">
        <v>135</v>
      </c>
    </row>
    <row r="615" spans="1:65" s="103" customFormat="1">
      <c r="B615" s="102"/>
      <c r="D615" s="104" t="s">
        <v>144</v>
      </c>
      <c r="E615" s="105" t="s">
        <v>1</v>
      </c>
      <c r="F615" s="106" t="s">
        <v>170</v>
      </c>
      <c r="H615" s="105" t="s">
        <v>1</v>
      </c>
      <c r="L615" s="102"/>
      <c r="M615" s="107"/>
      <c r="N615" s="108"/>
      <c r="O615" s="108"/>
      <c r="P615" s="108"/>
      <c r="Q615" s="108"/>
      <c r="R615" s="108"/>
      <c r="S615" s="108"/>
      <c r="T615" s="109"/>
      <c r="AT615" s="105" t="s">
        <v>144</v>
      </c>
      <c r="AU615" s="105" t="s">
        <v>81</v>
      </c>
      <c r="AV615" s="103" t="s">
        <v>79</v>
      </c>
      <c r="AW615" s="103" t="s">
        <v>29</v>
      </c>
      <c r="AX615" s="103" t="s">
        <v>71</v>
      </c>
      <c r="AY615" s="105" t="s">
        <v>135</v>
      </c>
    </row>
    <row r="616" spans="1:65" s="111" customFormat="1">
      <c r="B616" s="110"/>
      <c r="D616" s="104" t="s">
        <v>144</v>
      </c>
      <c r="E616" s="112" t="s">
        <v>1</v>
      </c>
      <c r="F616" s="113" t="s">
        <v>176</v>
      </c>
      <c r="H616" s="114">
        <v>5</v>
      </c>
      <c r="L616" s="110"/>
      <c r="M616" s="115"/>
      <c r="N616" s="116"/>
      <c r="O616" s="116"/>
      <c r="P616" s="116"/>
      <c r="Q616" s="116"/>
      <c r="R616" s="116"/>
      <c r="S616" s="116"/>
      <c r="T616" s="117"/>
      <c r="AT616" s="112" t="s">
        <v>144</v>
      </c>
      <c r="AU616" s="112" t="s">
        <v>81</v>
      </c>
      <c r="AV616" s="111" t="s">
        <v>81</v>
      </c>
      <c r="AW616" s="111" t="s">
        <v>29</v>
      </c>
      <c r="AX616" s="111" t="s">
        <v>71</v>
      </c>
      <c r="AY616" s="112" t="s">
        <v>135</v>
      </c>
    </row>
    <row r="617" spans="1:65" s="103" customFormat="1">
      <c r="B617" s="102"/>
      <c r="D617" s="104" t="s">
        <v>144</v>
      </c>
      <c r="E617" s="105" t="s">
        <v>1</v>
      </c>
      <c r="F617" s="106" t="s">
        <v>155</v>
      </c>
      <c r="H617" s="105" t="s">
        <v>1</v>
      </c>
      <c r="L617" s="102"/>
      <c r="M617" s="107"/>
      <c r="N617" s="108"/>
      <c r="O617" s="108"/>
      <c r="P617" s="108"/>
      <c r="Q617" s="108"/>
      <c r="R617" s="108"/>
      <c r="S617" s="108"/>
      <c r="T617" s="109"/>
      <c r="AT617" s="105" t="s">
        <v>144</v>
      </c>
      <c r="AU617" s="105" t="s">
        <v>81</v>
      </c>
      <c r="AV617" s="103" t="s">
        <v>79</v>
      </c>
      <c r="AW617" s="103" t="s">
        <v>29</v>
      </c>
      <c r="AX617" s="103" t="s">
        <v>71</v>
      </c>
      <c r="AY617" s="105" t="s">
        <v>135</v>
      </c>
    </row>
    <row r="618" spans="1:65" s="111" customFormat="1">
      <c r="B618" s="110"/>
      <c r="D618" s="104" t="s">
        <v>144</v>
      </c>
      <c r="E618" s="112" t="s">
        <v>1</v>
      </c>
      <c r="F618" s="113" t="s">
        <v>81</v>
      </c>
      <c r="H618" s="114">
        <v>2</v>
      </c>
      <c r="L618" s="110"/>
      <c r="M618" s="115"/>
      <c r="N618" s="116"/>
      <c r="O618" s="116"/>
      <c r="P618" s="116"/>
      <c r="Q618" s="116"/>
      <c r="R618" s="116"/>
      <c r="S618" s="116"/>
      <c r="T618" s="117"/>
      <c r="AT618" s="112" t="s">
        <v>144</v>
      </c>
      <c r="AU618" s="112" t="s">
        <v>81</v>
      </c>
      <c r="AV618" s="111" t="s">
        <v>81</v>
      </c>
      <c r="AW618" s="111" t="s">
        <v>29</v>
      </c>
      <c r="AX618" s="111" t="s">
        <v>71</v>
      </c>
      <c r="AY618" s="112" t="s">
        <v>135</v>
      </c>
    </row>
    <row r="619" spans="1:65" s="119" customFormat="1">
      <c r="B619" s="118"/>
      <c r="D619" s="104" t="s">
        <v>144</v>
      </c>
      <c r="E619" s="120" t="s">
        <v>1</v>
      </c>
      <c r="F619" s="121" t="s">
        <v>156</v>
      </c>
      <c r="H619" s="122">
        <v>13</v>
      </c>
      <c r="L619" s="118"/>
      <c r="M619" s="123"/>
      <c r="N619" s="124"/>
      <c r="O619" s="124"/>
      <c r="P619" s="124"/>
      <c r="Q619" s="124"/>
      <c r="R619" s="124"/>
      <c r="S619" s="124"/>
      <c r="T619" s="125"/>
      <c r="AT619" s="120" t="s">
        <v>144</v>
      </c>
      <c r="AU619" s="120" t="s">
        <v>81</v>
      </c>
      <c r="AV619" s="119" t="s">
        <v>142</v>
      </c>
      <c r="AW619" s="119" t="s">
        <v>29</v>
      </c>
      <c r="AX619" s="119" t="s">
        <v>79</v>
      </c>
      <c r="AY619" s="120" t="s">
        <v>135</v>
      </c>
    </row>
    <row r="620" spans="1:65" s="15" customFormat="1" ht="21.75" customHeight="1">
      <c r="A620" s="154"/>
      <c r="B620" s="8"/>
      <c r="C620" s="126" t="s">
        <v>792</v>
      </c>
      <c r="D620" s="126" t="s">
        <v>190</v>
      </c>
      <c r="E620" s="127" t="s">
        <v>793</v>
      </c>
      <c r="F620" s="128" t="s">
        <v>794</v>
      </c>
      <c r="G620" s="129" t="s">
        <v>149</v>
      </c>
      <c r="H620" s="130">
        <v>13</v>
      </c>
      <c r="I620" s="131"/>
      <c r="J620" s="132">
        <f t="shared" ref="J620:J626" si="10">ROUND(I620*H620,2)</f>
        <v>0</v>
      </c>
      <c r="K620" s="133"/>
      <c r="L620" s="234"/>
      <c r="M620" s="235" t="s">
        <v>1</v>
      </c>
      <c r="N620" s="134" t="s">
        <v>36</v>
      </c>
      <c r="O620" s="28"/>
      <c r="P620" s="100">
        <f t="shared" ref="P620:P626" si="11">O620*H620</f>
        <v>0</v>
      </c>
      <c r="Q620" s="100">
        <v>2.0000000000000001E-4</v>
      </c>
      <c r="R620" s="100">
        <f t="shared" ref="R620:R626" si="12">Q620*H620</f>
        <v>2.6000000000000003E-3</v>
      </c>
      <c r="S620" s="100">
        <v>0</v>
      </c>
      <c r="T620" s="101">
        <f t="shared" ref="T620:T626" si="13">S620*H620</f>
        <v>0</v>
      </c>
      <c r="U620" s="154"/>
      <c r="V620" s="154"/>
      <c r="W620" s="154"/>
      <c r="X620" s="154"/>
      <c r="Y620" s="154"/>
      <c r="Z620" s="154"/>
      <c r="AA620" s="154"/>
      <c r="AB620" s="154"/>
      <c r="AC620" s="154"/>
      <c r="AD620" s="154"/>
      <c r="AE620" s="154"/>
      <c r="AR620" s="232" t="s">
        <v>335</v>
      </c>
      <c r="AT620" s="232" t="s">
        <v>190</v>
      </c>
      <c r="AU620" s="232" t="s">
        <v>81</v>
      </c>
      <c r="AY620" s="191" t="s">
        <v>135</v>
      </c>
      <c r="BE620" s="233">
        <f t="shared" ref="BE620:BE626" si="14">IF(N620="základní",J620,0)</f>
        <v>0</v>
      </c>
      <c r="BF620" s="233">
        <f t="shared" ref="BF620:BF626" si="15">IF(N620="snížená",J620,0)</f>
        <v>0</v>
      </c>
      <c r="BG620" s="233">
        <f t="shared" ref="BG620:BG626" si="16">IF(N620="zákl. přenesená",J620,0)</f>
        <v>0</v>
      </c>
      <c r="BH620" s="233">
        <f t="shared" ref="BH620:BH626" si="17">IF(N620="sníž. přenesená",J620,0)</f>
        <v>0</v>
      </c>
      <c r="BI620" s="233">
        <f t="shared" ref="BI620:BI626" si="18">IF(N620="nulová",J620,0)</f>
        <v>0</v>
      </c>
      <c r="BJ620" s="191" t="s">
        <v>79</v>
      </c>
      <c r="BK620" s="233">
        <f t="shared" ref="BK620:BK626" si="19">ROUND(I620*H620,2)</f>
        <v>0</v>
      </c>
      <c r="BL620" s="191" t="s">
        <v>242</v>
      </c>
      <c r="BM620" s="232" t="s">
        <v>795</v>
      </c>
    </row>
    <row r="621" spans="1:65" s="15" customFormat="1" ht="24.2" customHeight="1">
      <c r="A621" s="154"/>
      <c r="B621" s="8"/>
      <c r="C621" s="91" t="s">
        <v>796</v>
      </c>
      <c r="D621" s="91" t="s">
        <v>138</v>
      </c>
      <c r="E621" s="92" t="s">
        <v>797</v>
      </c>
      <c r="F621" s="93" t="s">
        <v>798</v>
      </c>
      <c r="G621" s="94" t="s">
        <v>149</v>
      </c>
      <c r="H621" s="95">
        <v>1</v>
      </c>
      <c r="I621" s="96"/>
      <c r="J621" s="97">
        <f t="shared" si="10"/>
        <v>0</v>
      </c>
      <c r="K621" s="98"/>
      <c r="L621" s="8"/>
      <c r="M621" s="231" t="s">
        <v>1</v>
      </c>
      <c r="N621" s="99" t="s">
        <v>36</v>
      </c>
      <c r="O621" s="28"/>
      <c r="P621" s="100">
        <f t="shared" si="11"/>
        <v>0</v>
      </c>
      <c r="Q621" s="100">
        <v>0</v>
      </c>
      <c r="R621" s="100">
        <f t="shared" si="12"/>
        <v>0</v>
      </c>
      <c r="S621" s="100">
        <v>0</v>
      </c>
      <c r="T621" s="101">
        <f t="shared" si="13"/>
        <v>0</v>
      </c>
      <c r="U621" s="154"/>
      <c r="V621" s="154"/>
      <c r="W621" s="154"/>
      <c r="X621" s="154"/>
      <c r="Y621" s="154"/>
      <c r="Z621" s="154"/>
      <c r="AA621" s="154"/>
      <c r="AB621" s="154"/>
      <c r="AC621" s="154"/>
      <c r="AD621" s="154"/>
      <c r="AE621" s="154"/>
      <c r="AR621" s="232" t="s">
        <v>242</v>
      </c>
      <c r="AT621" s="232" t="s">
        <v>138</v>
      </c>
      <c r="AU621" s="232" t="s">
        <v>81</v>
      </c>
      <c r="AY621" s="191" t="s">
        <v>135</v>
      </c>
      <c r="BE621" s="233">
        <f t="shared" si="14"/>
        <v>0</v>
      </c>
      <c r="BF621" s="233">
        <f t="shared" si="15"/>
        <v>0</v>
      </c>
      <c r="BG621" s="233">
        <f t="shared" si="16"/>
        <v>0</v>
      </c>
      <c r="BH621" s="233">
        <f t="shared" si="17"/>
        <v>0</v>
      </c>
      <c r="BI621" s="233">
        <f t="shared" si="18"/>
        <v>0</v>
      </c>
      <c r="BJ621" s="191" t="s">
        <v>79</v>
      </c>
      <c r="BK621" s="233">
        <f t="shared" si="19"/>
        <v>0</v>
      </c>
      <c r="BL621" s="191" t="s">
        <v>242</v>
      </c>
      <c r="BM621" s="232" t="s">
        <v>799</v>
      </c>
    </row>
    <row r="622" spans="1:65" s="15" customFormat="1" ht="16.5" customHeight="1">
      <c r="A622" s="154"/>
      <c r="B622" s="8"/>
      <c r="C622" s="126" t="s">
        <v>800</v>
      </c>
      <c r="D622" s="126" t="s">
        <v>190</v>
      </c>
      <c r="E622" s="127" t="s">
        <v>801</v>
      </c>
      <c r="F622" s="128" t="s">
        <v>802</v>
      </c>
      <c r="G622" s="129" t="s">
        <v>149</v>
      </c>
      <c r="H622" s="130">
        <v>1</v>
      </c>
      <c r="I622" s="131"/>
      <c r="J622" s="132">
        <f t="shared" si="10"/>
        <v>0</v>
      </c>
      <c r="K622" s="133"/>
      <c r="L622" s="234"/>
      <c r="M622" s="235" t="s">
        <v>1</v>
      </c>
      <c r="N622" s="134" t="s">
        <v>36</v>
      </c>
      <c r="O622" s="28"/>
      <c r="P622" s="100">
        <f t="shared" si="11"/>
        <v>0</v>
      </c>
      <c r="Q622" s="100">
        <v>3.8999999999999998E-3</v>
      </c>
      <c r="R622" s="100">
        <f t="shared" si="12"/>
        <v>3.8999999999999998E-3</v>
      </c>
      <c r="S622" s="100">
        <v>0</v>
      </c>
      <c r="T622" s="101">
        <f t="shared" si="13"/>
        <v>0</v>
      </c>
      <c r="U622" s="154"/>
      <c r="V622" s="154"/>
      <c r="W622" s="154"/>
      <c r="X622" s="154"/>
      <c r="Y622" s="154"/>
      <c r="Z622" s="154"/>
      <c r="AA622" s="154"/>
      <c r="AB622" s="154"/>
      <c r="AC622" s="154"/>
      <c r="AD622" s="154"/>
      <c r="AE622" s="154"/>
      <c r="AR622" s="232" t="s">
        <v>335</v>
      </c>
      <c r="AT622" s="232" t="s">
        <v>190</v>
      </c>
      <c r="AU622" s="232" t="s">
        <v>81</v>
      </c>
      <c r="AY622" s="191" t="s">
        <v>135</v>
      </c>
      <c r="BE622" s="233">
        <f t="shared" si="14"/>
        <v>0</v>
      </c>
      <c r="BF622" s="233">
        <f t="shared" si="15"/>
        <v>0</v>
      </c>
      <c r="BG622" s="233">
        <f t="shared" si="16"/>
        <v>0</v>
      </c>
      <c r="BH622" s="233">
        <f t="shared" si="17"/>
        <v>0</v>
      </c>
      <c r="BI622" s="233">
        <f t="shared" si="18"/>
        <v>0</v>
      </c>
      <c r="BJ622" s="191" t="s">
        <v>79</v>
      </c>
      <c r="BK622" s="233">
        <f t="shared" si="19"/>
        <v>0</v>
      </c>
      <c r="BL622" s="191" t="s">
        <v>242</v>
      </c>
      <c r="BM622" s="232" t="s">
        <v>803</v>
      </c>
    </row>
    <row r="623" spans="1:65" s="15" customFormat="1" ht="24.2" customHeight="1">
      <c r="A623" s="154"/>
      <c r="B623" s="8"/>
      <c r="C623" s="91" t="s">
        <v>804</v>
      </c>
      <c r="D623" s="91" t="s">
        <v>138</v>
      </c>
      <c r="E623" s="92" t="s">
        <v>805</v>
      </c>
      <c r="F623" s="93" t="s">
        <v>806</v>
      </c>
      <c r="G623" s="94" t="s">
        <v>149</v>
      </c>
      <c r="H623" s="95">
        <v>1</v>
      </c>
      <c r="I623" s="96"/>
      <c r="J623" s="97">
        <f t="shared" si="10"/>
        <v>0</v>
      </c>
      <c r="K623" s="98"/>
      <c r="L623" s="8"/>
      <c r="M623" s="231" t="s">
        <v>1</v>
      </c>
      <c r="N623" s="99" t="s">
        <v>36</v>
      </c>
      <c r="O623" s="28"/>
      <c r="P623" s="100">
        <f t="shared" si="11"/>
        <v>0</v>
      </c>
      <c r="Q623" s="100">
        <v>0</v>
      </c>
      <c r="R623" s="100">
        <f t="shared" si="12"/>
        <v>0</v>
      </c>
      <c r="S623" s="100">
        <v>0</v>
      </c>
      <c r="T623" s="101">
        <f t="shared" si="13"/>
        <v>0</v>
      </c>
      <c r="U623" s="154"/>
      <c r="V623" s="154"/>
      <c r="W623" s="154"/>
      <c r="X623" s="154"/>
      <c r="Y623" s="154"/>
      <c r="Z623" s="154"/>
      <c r="AA623" s="154"/>
      <c r="AB623" s="154"/>
      <c r="AC623" s="154"/>
      <c r="AD623" s="154"/>
      <c r="AE623" s="154"/>
      <c r="AR623" s="232" t="s">
        <v>242</v>
      </c>
      <c r="AT623" s="232" t="s">
        <v>138</v>
      </c>
      <c r="AU623" s="232" t="s">
        <v>81</v>
      </c>
      <c r="AY623" s="191" t="s">
        <v>135</v>
      </c>
      <c r="BE623" s="233">
        <f t="shared" si="14"/>
        <v>0</v>
      </c>
      <c r="BF623" s="233">
        <f t="shared" si="15"/>
        <v>0</v>
      </c>
      <c r="BG623" s="233">
        <f t="shared" si="16"/>
        <v>0</v>
      </c>
      <c r="BH623" s="233">
        <f t="shared" si="17"/>
        <v>0</v>
      </c>
      <c r="BI623" s="233">
        <f t="shared" si="18"/>
        <v>0</v>
      </c>
      <c r="BJ623" s="191" t="s">
        <v>79</v>
      </c>
      <c r="BK623" s="233">
        <f t="shared" si="19"/>
        <v>0</v>
      </c>
      <c r="BL623" s="191" t="s">
        <v>242</v>
      </c>
      <c r="BM623" s="232" t="s">
        <v>807</v>
      </c>
    </row>
    <row r="624" spans="1:65" s="15" customFormat="1" ht="24.2" customHeight="1">
      <c r="A624" s="154"/>
      <c r="B624" s="8"/>
      <c r="C624" s="126" t="s">
        <v>808</v>
      </c>
      <c r="D624" s="126" t="s">
        <v>190</v>
      </c>
      <c r="E624" s="127" t="s">
        <v>809</v>
      </c>
      <c r="F624" s="128" t="s">
        <v>810</v>
      </c>
      <c r="G624" s="129" t="s">
        <v>149</v>
      </c>
      <c r="H624" s="130">
        <v>1</v>
      </c>
      <c r="I624" s="131"/>
      <c r="J624" s="132">
        <f t="shared" si="10"/>
        <v>0</v>
      </c>
      <c r="K624" s="133"/>
      <c r="L624" s="234"/>
      <c r="M624" s="235" t="s">
        <v>1</v>
      </c>
      <c r="N624" s="134" t="s">
        <v>36</v>
      </c>
      <c r="O624" s="28"/>
      <c r="P624" s="100">
        <f t="shared" si="11"/>
        <v>0</v>
      </c>
      <c r="Q624" s="100">
        <v>1.1000000000000001E-3</v>
      </c>
      <c r="R624" s="100">
        <f t="shared" si="12"/>
        <v>1.1000000000000001E-3</v>
      </c>
      <c r="S624" s="100">
        <v>0</v>
      </c>
      <c r="T624" s="101">
        <f t="shared" si="13"/>
        <v>0</v>
      </c>
      <c r="U624" s="154"/>
      <c r="V624" s="154"/>
      <c r="W624" s="154"/>
      <c r="X624" s="154"/>
      <c r="Y624" s="154"/>
      <c r="Z624" s="154"/>
      <c r="AA624" s="154"/>
      <c r="AB624" s="154"/>
      <c r="AC624" s="154"/>
      <c r="AD624" s="154"/>
      <c r="AE624" s="154"/>
      <c r="AR624" s="232" t="s">
        <v>335</v>
      </c>
      <c r="AT624" s="232" t="s">
        <v>190</v>
      </c>
      <c r="AU624" s="232" t="s">
        <v>81</v>
      </c>
      <c r="AY624" s="191" t="s">
        <v>135</v>
      </c>
      <c r="BE624" s="233">
        <f t="shared" si="14"/>
        <v>0</v>
      </c>
      <c r="BF624" s="233">
        <f t="shared" si="15"/>
        <v>0</v>
      </c>
      <c r="BG624" s="233">
        <f t="shared" si="16"/>
        <v>0</v>
      </c>
      <c r="BH624" s="233">
        <f t="shared" si="17"/>
        <v>0</v>
      </c>
      <c r="BI624" s="233">
        <f t="shared" si="18"/>
        <v>0</v>
      </c>
      <c r="BJ624" s="191" t="s">
        <v>79</v>
      </c>
      <c r="BK624" s="233">
        <f t="shared" si="19"/>
        <v>0</v>
      </c>
      <c r="BL624" s="191" t="s">
        <v>242</v>
      </c>
      <c r="BM624" s="232" t="s">
        <v>811</v>
      </c>
    </row>
    <row r="625" spans="1:65" s="15" customFormat="1" ht="24.2" customHeight="1">
      <c r="A625" s="154"/>
      <c r="B625" s="8"/>
      <c r="C625" s="91" t="s">
        <v>812</v>
      </c>
      <c r="D625" s="91" t="s">
        <v>138</v>
      </c>
      <c r="E625" s="92" t="s">
        <v>813</v>
      </c>
      <c r="F625" s="93" t="s">
        <v>814</v>
      </c>
      <c r="G625" s="94" t="s">
        <v>277</v>
      </c>
      <c r="H625" s="95">
        <v>8.9999999999999993E-3</v>
      </c>
      <c r="I625" s="96"/>
      <c r="J625" s="97">
        <f t="shared" si="10"/>
        <v>0</v>
      </c>
      <c r="K625" s="98"/>
      <c r="L625" s="8"/>
      <c r="M625" s="231" t="s">
        <v>1</v>
      </c>
      <c r="N625" s="99" t="s">
        <v>36</v>
      </c>
      <c r="O625" s="28"/>
      <c r="P625" s="100">
        <f t="shared" si="11"/>
        <v>0</v>
      </c>
      <c r="Q625" s="100">
        <v>0</v>
      </c>
      <c r="R625" s="100">
        <f t="shared" si="12"/>
        <v>0</v>
      </c>
      <c r="S625" s="100">
        <v>0</v>
      </c>
      <c r="T625" s="101">
        <f t="shared" si="13"/>
        <v>0</v>
      </c>
      <c r="U625" s="154"/>
      <c r="V625" s="154"/>
      <c r="W625" s="154"/>
      <c r="X625" s="154"/>
      <c r="Y625" s="154"/>
      <c r="Z625" s="154"/>
      <c r="AA625" s="154"/>
      <c r="AB625" s="154"/>
      <c r="AC625" s="154"/>
      <c r="AD625" s="154"/>
      <c r="AE625" s="154"/>
      <c r="AR625" s="232" t="s">
        <v>242</v>
      </c>
      <c r="AT625" s="232" t="s">
        <v>138</v>
      </c>
      <c r="AU625" s="232" t="s">
        <v>81</v>
      </c>
      <c r="AY625" s="191" t="s">
        <v>135</v>
      </c>
      <c r="BE625" s="233">
        <f t="shared" si="14"/>
        <v>0</v>
      </c>
      <c r="BF625" s="233">
        <f t="shared" si="15"/>
        <v>0</v>
      </c>
      <c r="BG625" s="233">
        <f t="shared" si="16"/>
        <v>0</v>
      </c>
      <c r="BH625" s="233">
        <f t="shared" si="17"/>
        <v>0</v>
      </c>
      <c r="BI625" s="233">
        <f t="shared" si="18"/>
        <v>0</v>
      </c>
      <c r="BJ625" s="191" t="s">
        <v>79</v>
      </c>
      <c r="BK625" s="233">
        <f t="shared" si="19"/>
        <v>0</v>
      </c>
      <c r="BL625" s="191" t="s">
        <v>242</v>
      </c>
      <c r="BM625" s="232" t="s">
        <v>815</v>
      </c>
    </row>
    <row r="626" spans="1:65" s="15" customFormat="1" ht="24.2" customHeight="1">
      <c r="A626" s="154"/>
      <c r="B626" s="8"/>
      <c r="C626" s="91" t="s">
        <v>816</v>
      </c>
      <c r="D626" s="91" t="s">
        <v>138</v>
      </c>
      <c r="E626" s="92" t="s">
        <v>817</v>
      </c>
      <c r="F626" s="93" t="s">
        <v>818</v>
      </c>
      <c r="G626" s="94" t="s">
        <v>277</v>
      </c>
      <c r="H626" s="95">
        <v>8.9999999999999993E-3</v>
      </c>
      <c r="I626" s="96"/>
      <c r="J626" s="97">
        <f t="shared" si="10"/>
        <v>0</v>
      </c>
      <c r="K626" s="98"/>
      <c r="L626" s="8"/>
      <c r="M626" s="231" t="s">
        <v>1</v>
      </c>
      <c r="N626" s="99" t="s">
        <v>36</v>
      </c>
      <c r="O626" s="28"/>
      <c r="P626" s="100">
        <f t="shared" si="11"/>
        <v>0</v>
      </c>
      <c r="Q626" s="100">
        <v>0</v>
      </c>
      <c r="R626" s="100">
        <f t="shared" si="12"/>
        <v>0</v>
      </c>
      <c r="S626" s="100">
        <v>0</v>
      </c>
      <c r="T626" s="101">
        <f t="shared" si="13"/>
        <v>0</v>
      </c>
      <c r="U626" s="154"/>
      <c r="V626" s="154"/>
      <c r="W626" s="154"/>
      <c r="X626" s="154"/>
      <c r="Y626" s="154"/>
      <c r="Z626" s="154"/>
      <c r="AA626" s="154"/>
      <c r="AB626" s="154"/>
      <c r="AC626" s="154"/>
      <c r="AD626" s="154"/>
      <c r="AE626" s="154"/>
      <c r="AR626" s="232" t="s">
        <v>242</v>
      </c>
      <c r="AT626" s="232" t="s">
        <v>138</v>
      </c>
      <c r="AU626" s="232" t="s">
        <v>81</v>
      </c>
      <c r="AY626" s="191" t="s">
        <v>135</v>
      </c>
      <c r="BE626" s="233">
        <f t="shared" si="14"/>
        <v>0</v>
      </c>
      <c r="BF626" s="233">
        <f t="shared" si="15"/>
        <v>0</v>
      </c>
      <c r="BG626" s="233">
        <f t="shared" si="16"/>
        <v>0</v>
      </c>
      <c r="BH626" s="233">
        <f t="shared" si="17"/>
        <v>0</v>
      </c>
      <c r="BI626" s="233">
        <f t="shared" si="18"/>
        <v>0</v>
      </c>
      <c r="BJ626" s="191" t="s">
        <v>79</v>
      </c>
      <c r="BK626" s="233">
        <f t="shared" si="19"/>
        <v>0</v>
      </c>
      <c r="BL626" s="191" t="s">
        <v>242</v>
      </c>
      <c r="BM626" s="232" t="s">
        <v>819</v>
      </c>
    </row>
    <row r="627" spans="1:65" s="81" customFormat="1" ht="22.9" customHeight="1">
      <c r="B627" s="80"/>
      <c r="D627" s="82" t="s">
        <v>70</v>
      </c>
      <c r="E627" s="89" t="s">
        <v>820</v>
      </c>
      <c r="F627" s="89" t="s">
        <v>821</v>
      </c>
      <c r="J627" s="90">
        <f>BK627</f>
        <v>0</v>
      </c>
      <c r="L627" s="80"/>
      <c r="M627" s="85"/>
      <c r="N627" s="86"/>
      <c r="O627" s="86"/>
      <c r="P627" s="87">
        <f>SUM(P628:P677)</f>
        <v>0</v>
      </c>
      <c r="Q627" s="86"/>
      <c r="R627" s="87">
        <f>SUM(R628:R677)</f>
        <v>1.3411150199999997</v>
      </c>
      <c r="S627" s="86"/>
      <c r="T627" s="88">
        <f>SUM(T628:T677)</f>
        <v>0.19750000000000001</v>
      </c>
      <c r="AR627" s="82" t="s">
        <v>81</v>
      </c>
      <c r="AT627" s="229" t="s">
        <v>70</v>
      </c>
      <c r="AU627" s="229" t="s">
        <v>79</v>
      </c>
      <c r="AY627" s="82" t="s">
        <v>135</v>
      </c>
      <c r="BK627" s="230">
        <f>SUM(BK628:BK677)</f>
        <v>0</v>
      </c>
    </row>
    <row r="628" spans="1:65" s="15" customFormat="1" ht="24.2" customHeight="1">
      <c r="A628" s="154"/>
      <c r="B628" s="8"/>
      <c r="C628" s="91" t="s">
        <v>822</v>
      </c>
      <c r="D628" s="91" t="s">
        <v>138</v>
      </c>
      <c r="E628" s="92" t="s">
        <v>823</v>
      </c>
      <c r="F628" s="93" t="s">
        <v>824</v>
      </c>
      <c r="G628" s="94" t="s">
        <v>141</v>
      </c>
      <c r="H628" s="95">
        <v>2.2400000000000002</v>
      </c>
      <c r="I628" s="96"/>
      <c r="J628" s="97">
        <f>ROUND(I628*H628,2)</f>
        <v>0</v>
      </c>
      <c r="K628" s="98"/>
      <c r="L628" s="8"/>
      <c r="M628" s="231" t="s">
        <v>1</v>
      </c>
      <c r="N628" s="99" t="s">
        <v>36</v>
      </c>
      <c r="O628" s="28"/>
      <c r="P628" s="100">
        <f>O628*H628</f>
        <v>0</v>
      </c>
      <c r="Q628" s="100">
        <v>2.6179999999999998E-2</v>
      </c>
      <c r="R628" s="100">
        <f>Q628*H628</f>
        <v>5.8643199999999999E-2</v>
      </c>
      <c r="S628" s="100">
        <v>0</v>
      </c>
      <c r="T628" s="101">
        <f>S628*H628</f>
        <v>0</v>
      </c>
      <c r="U628" s="154"/>
      <c r="V628" s="154"/>
      <c r="W628" s="154"/>
      <c r="X628" s="154"/>
      <c r="Y628" s="154"/>
      <c r="Z628" s="154"/>
      <c r="AA628" s="154"/>
      <c r="AB628" s="154"/>
      <c r="AC628" s="154"/>
      <c r="AD628" s="154"/>
      <c r="AE628" s="154"/>
      <c r="AR628" s="232" t="s">
        <v>242</v>
      </c>
      <c r="AT628" s="232" t="s">
        <v>138</v>
      </c>
      <c r="AU628" s="232" t="s">
        <v>81</v>
      </c>
      <c r="AY628" s="191" t="s">
        <v>135</v>
      </c>
      <c r="BE628" s="233">
        <f>IF(N628="základní",J628,0)</f>
        <v>0</v>
      </c>
      <c r="BF628" s="233">
        <f>IF(N628="snížená",J628,0)</f>
        <v>0</v>
      </c>
      <c r="BG628" s="233">
        <f>IF(N628="zákl. přenesená",J628,0)</f>
        <v>0</v>
      </c>
      <c r="BH628" s="233">
        <f>IF(N628="sníž. přenesená",J628,0)</f>
        <v>0</v>
      </c>
      <c r="BI628" s="233">
        <f>IF(N628="nulová",J628,0)</f>
        <v>0</v>
      </c>
      <c r="BJ628" s="191" t="s">
        <v>79</v>
      </c>
      <c r="BK628" s="233">
        <f>ROUND(I628*H628,2)</f>
        <v>0</v>
      </c>
      <c r="BL628" s="191" t="s">
        <v>242</v>
      </c>
      <c r="BM628" s="232" t="s">
        <v>825</v>
      </c>
    </row>
    <row r="629" spans="1:65" s="103" customFormat="1">
      <c r="B629" s="102"/>
      <c r="D629" s="104" t="s">
        <v>144</v>
      </c>
      <c r="E629" s="105" t="s">
        <v>1</v>
      </c>
      <c r="F629" s="106" t="s">
        <v>826</v>
      </c>
      <c r="H629" s="105" t="s">
        <v>1</v>
      </c>
      <c r="L629" s="102"/>
      <c r="M629" s="107"/>
      <c r="N629" s="108"/>
      <c r="O629" s="108"/>
      <c r="P629" s="108"/>
      <c r="Q629" s="108"/>
      <c r="R629" s="108"/>
      <c r="S629" s="108"/>
      <c r="T629" s="109"/>
      <c r="AT629" s="105" t="s">
        <v>144</v>
      </c>
      <c r="AU629" s="105" t="s">
        <v>81</v>
      </c>
      <c r="AV629" s="103" t="s">
        <v>79</v>
      </c>
      <c r="AW629" s="103" t="s">
        <v>29</v>
      </c>
      <c r="AX629" s="103" t="s">
        <v>71</v>
      </c>
      <c r="AY629" s="105" t="s">
        <v>135</v>
      </c>
    </row>
    <row r="630" spans="1:65" s="111" customFormat="1">
      <c r="B630" s="110"/>
      <c r="D630" s="104" t="s">
        <v>144</v>
      </c>
      <c r="E630" s="112" t="s">
        <v>1</v>
      </c>
      <c r="F630" s="113" t="s">
        <v>827</v>
      </c>
      <c r="H630" s="114">
        <v>2.2400000000000002</v>
      </c>
      <c r="L630" s="110"/>
      <c r="M630" s="115"/>
      <c r="N630" s="116"/>
      <c r="O630" s="116"/>
      <c r="P630" s="116"/>
      <c r="Q630" s="116"/>
      <c r="R630" s="116"/>
      <c r="S630" s="116"/>
      <c r="T630" s="117"/>
      <c r="AT630" s="112" t="s">
        <v>144</v>
      </c>
      <c r="AU630" s="112" t="s">
        <v>81</v>
      </c>
      <c r="AV630" s="111" t="s">
        <v>81</v>
      </c>
      <c r="AW630" s="111" t="s">
        <v>29</v>
      </c>
      <c r="AX630" s="111" t="s">
        <v>79</v>
      </c>
      <c r="AY630" s="112" t="s">
        <v>135</v>
      </c>
    </row>
    <row r="631" spans="1:65" s="15" customFormat="1" ht="33" customHeight="1">
      <c r="A631" s="154"/>
      <c r="B631" s="8"/>
      <c r="C631" s="91" t="s">
        <v>828</v>
      </c>
      <c r="D631" s="91" t="s">
        <v>138</v>
      </c>
      <c r="E631" s="92" t="s">
        <v>829</v>
      </c>
      <c r="F631" s="93" t="s">
        <v>830</v>
      </c>
      <c r="G631" s="94" t="s">
        <v>141</v>
      </c>
      <c r="H631" s="95">
        <v>9.548</v>
      </c>
      <c r="I631" s="96"/>
      <c r="J631" s="97">
        <f>ROUND(I631*H631,2)</f>
        <v>0</v>
      </c>
      <c r="K631" s="98"/>
      <c r="L631" s="8"/>
      <c r="M631" s="231" t="s">
        <v>1</v>
      </c>
      <c r="N631" s="99" t="s">
        <v>36</v>
      </c>
      <c r="O631" s="28"/>
      <c r="P631" s="100">
        <f>O631*H631</f>
        <v>0</v>
      </c>
      <c r="Q631" s="100">
        <v>5.9839999999999997E-2</v>
      </c>
      <c r="R631" s="100">
        <f>Q631*H631</f>
        <v>0.57135232000000002</v>
      </c>
      <c r="S631" s="100">
        <v>0</v>
      </c>
      <c r="T631" s="101">
        <f>S631*H631</f>
        <v>0</v>
      </c>
      <c r="U631" s="154"/>
      <c r="V631" s="154"/>
      <c r="W631" s="154"/>
      <c r="X631" s="154"/>
      <c r="Y631" s="154"/>
      <c r="Z631" s="154"/>
      <c r="AA631" s="154"/>
      <c r="AB631" s="154"/>
      <c r="AC631" s="154"/>
      <c r="AD631" s="154"/>
      <c r="AE631" s="154"/>
      <c r="AR631" s="232" t="s">
        <v>242</v>
      </c>
      <c r="AT631" s="232" t="s">
        <v>138</v>
      </c>
      <c r="AU631" s="232" t="s">
        <v>81</v>
      </c>
      <c r="AY631" s="191" t="s">
        <v>135</v>
      </c>
      <c r="BE631" s="233">
        <f>IF(N631="základní",J631,0)</f>
        <v>0</v>
      </c>
      <c r="BF631" s="233">
        <f>IF(N631="snížená",J631,0)</f>
        <v>0</v>
      </c>
      <c r="BG631" s="233">
        <f>IF(N631="zákl. přenesená",J631,0)</f>
        <v>0</v>
      </c>
      <c r="BH631" s="233">
        <f>IF(N631="sníž. přenesená",J631,0)</f>
        <v>0</v>
      </c>
      <c r="BI631" s="233">
        <f>IF(N631="nulová",J631,0)</f>
        <v>0</v>
      </c>
      <c r="BJ631" s="191" t="s">
        <v>79</v>
      </c>
      <c r="BK631" s="233">
        <f>ROUND(I631*H631,2)</f>
        <v>0</v>
      </c>
      <c r="BL631" s="191" t="s">
        <v>242</v>
      </c>
      <c r="BM631" s="232" t="s">
        <v>831</v>
      </c>
    </row>
    <row r="632" spans="1:65" s="103" customFormat="1">
      <c r="B632" s="102"/>
      <c r="D632" s="104" t="s">
        <v>144</v>
      </c>
      <c r="E632" s="105" t="s">
        <v>1</v>
      </c>
      <c r="F632" s="106" t="s">
        <v>832</v>
      </c>
      <c r="H632" s="105" t="s">
        <v>1</v>
      </c>
      <c r="L632" s="102"/>
      <c r="M632" s="107"/>
      <c r="N632" s="108"/>
      <c r="O632" s="108"/>
      <c r="P632" s="108"/>
      <c r="Q632" s="108"/>
      <c r="R632" s="108"/>
      <c r="S632" s="108"/>
      <c r="T632" s="109"/>
      <c r="AT632" s="105" t="s">
        <v>144</v>
      </c>
      <c r="AU632" s="105" t="s">
        <v>81</v>
      </c>
      <c r="AV632" s="103" t="s">
        <v>79</v>
      </c>
      <c r="AW632" s="103" t="s">
        <v>29</v>
      </c>
      <c r="AX632" s="103" t="s">
        <v>71</v>
      </c>
      <c r="AY632" s="105" t="s">
        <v>135</v>
      </c>
    </row>
    <row r="633" spans="1:65" s="103" customFormat="1">
      <c r="B633" s="102"/>
      <c r="D633" s="104" t="s">
        <v>144</v>
      </c>
      <c r="E633" s="105" t="s">
        <v>1</v>
      </c>
      <c r="F633" s="106" t="s">
        <v>833</v>
      </c>
      <c r="H633" s="105" t="s">
        <v>1</v>
      </c>
      <c r="L633" s="102"/>
      <c r="M633" s="107"/>
      <c r="N633" s="108"/>
      <c r="O633" s="108"/>
      <c r="P633" s="108"/>
      <c r="Q633" s="108"/>
      <c r="R633" s="108"/>
      <c r="S633" s="108"/>
      <c r="T633" s="109"/>
      <c r="AT633" s="105" t="s">
        <v>144</v>
      </c>
      <c r="AU633" s="105" t="s">
        <v>81</v>
      </c>
      <c r="AV633" s="103" t="s">
        <v>79</v>
      </c>
      <c r="AW633" s="103" t="s">
        <v>29</v>
      </c>
      <c r="AX633" s="103" t="s">
        <v>71</v>
      </c>
      <c r="AY633" s="105" t="s">
        <v>135</v>
      </c>
    </row>
    <row r="634" spans="1:65" s="111" customFormat="1">
      <c r="B634" s="110"/>
      <c r="D634" s="104" t="s">
        <v>144</v>
      </c>
      <c r="E634" s="112" t="s">
        <v>1</v>
      </c>
      <c r="F634" s="113" t="s">
        <v>834</v>
      </c>
      <c r="H634" s="114">
        <v>9.5474999999999994</v>
      </c>
      <c r="L634" s="110"/>
      <c r="M634" s="115"/>
      <c r="N634" s="116"/>
      <c r="O634" s="116"/>
      <c r="P634" s="116"/>
      <c r="Q634" s="116"/>
      <c r="R634" s="116"/>
      <c r="S634" s="116"/>
      <c r="T634" s="117"/>
      <c r="AT634" s="112" t="s">
        <v>144</v>
      </c>
      <c r="AU634" s="112" t="s">
        <v>81</v>
      </c>
      <c r="AV634" s="111" t="s">
        <v>81</v>
      </c>
      <c r="AW634" s="111" t="s">
        <v>29</v>
      </c>
      <c r="AX634" s="111" t="s">
        <v>79</v>
      </c>
      <c r="AY634" s="112" t="s">
        <v>135</v>
      </c>
    </row>
    <row r="635" spans="1:65" s="15" customFormat="1" ht="16.5" customHeight="1">
      <c r="A635" s="154"/>
      <c r="B635" s="8"/>
      <c r="C635" s="91" t="s">
        <v>835</v>
      </c>
      <c r="D635" s="91" t="s">
        <v>138</v>
      </c>
      <c r="E635" s="92" t="s">
        <v>836</v>
      </c>
      <c r="F635" s="93" t="s">
        <v>837</v>
      </c>
      <c r="G635" s="94" t="s">
        <v>179</v>
      </c>
      <c r="H635" s="95">
        <v>2.85</v>
      </c>
      <c r="I635" s="96"/>
      <c r="J635" s="97">
        <f>ROUND(I635*H635,2)</f>
        <v>0</v>
      </c>
      <c r="K635" s="98"/>
      <c r="L635" s="8"/>
      <c r="M635" s="231" t="s">
        <v>1</v>
      </c>
      <c r="N635" s="99" t="s">
        <v>36</v>
      </c>
      <c r="O635" s="28"/>
      <c r="P635" s="100">
        <f>O635*H635</f>
        <v>0</v>
      </c>
      <c r="Q635" s="100">
        <v>1.0000000000000001E-5</v>
      </c>
      <c r="R635" s="100">
        <f>Q635*H635</f>
        <v>2.8500000000000002E-5</v>
      </c>
      <c r="S635" s="100">
        <v>0</v>
      </c>
      <c r="T635" s="101">
        <f>S635*H635</f>
        <v>0</v>
      </c>
      <c r="U635" s="154"/>
      <c r="V635" s="154"/>
      <c r="W635" s="154"/>
      <c r="X635" s="154"/>
      <c r="Y635" s="154"/>
      <c r="Z635" s="154"/>
      <c r="AA635" s="154"/>
      <c r="AB635" s="154"/>
      <c r="AC635" s="154"/>
      <c r="AD635" s="154"/>
      <c r="AE635" s="154"/>
      <c r="AR635" s="232" t="s">
        <v>242</v>
      </c>
      <c r="AT635" s="232" t="s">
        <v>138</v>
      </c>
      <c r="AU635" s="232" t="s">
        <v>81</v>
      </c>
      <c r="AY635" s="191" t="s">
        <v>135</v>
      </c>
      <c r="BE635" s="233">
        <f>IF(N635="základní",J635,0)</f>
        <v>0</v>
      </c>
      <c r="BF635" s="233">
        <f>IF(N635="snížená",J635,0)</f>
        <v>0</v>
      </c>
      <c r="BG635" s="233">
        <f>IF(N635="zákl. přenesená",J635,0)</f>
        <v>0</v>
      </c>
      <c r="BH635" s="233">
        <f>IF(N635="sníž. přenesená",J635,0)</f>
        <v>0</v>
      </c>
      <c r="BI635" s="233">
        <f>IF(N635="nulová",J635,0)</f>
        <v>0</v>
      </c>
      <c r="BJ635" s="191" t="s">
        <v>79</v>
      </c>
      <c r="BK635" s="233">
        <f>ROUND(I635*H635,2)</f>
        <v>0</v>
      </c>
      <c r="BL635" s="191" t="s">
        <v>242</v>
      </c>
      <c r="BM635" s="232" t="s">
        <v>838</v>
      </c>
    </row>
    <row r="636" spans="1:65" s="103" customFormat="1">
      <c r="B636" s="102"/>
      <c r="D636" s="104" t="s">
        <v>144</v>
      </c>
      <c r="E636" s="105" t="s">
        <v>1</v>
      </c>
      <c r="F636" s="106" t="s">
        <v>199</v>
      </c>
      <c r="H636" s="105" t="s">
        <v>1</v>
      </c>
      <c r="L636" s="102"/>
      <c r="M636" s="107"/>
      <c r="N636" s="108"/>
      <c r="O636" s="108"/>
      <c r="P636" s="108"/>
      <c r="Q636" s="108"/>
      <c r="R636" s="108"/>
      <c r="S636" s="108"/>
      <c r="T636" s="109"/>
      <c r="AT636" s="105" t="s">
        <v>144</v>
      </c>
      <c r="AU636" s="105" t="s">
        <v>81</v>
      </c>
      <c r="AV636" s="103" t="s">
        <v>79</v>
      </c>
      <c r="AW636" s="103" t="s">
        <v>29</v>
      </c>
      <c r="AX636" s="103" t="s">
        <v>71</v>
      </c>
      <c r="AY636" s="105" t="s">
        <v>135</v>
      </c>
    </row>
    <row r="637" spans="1:65" s="111" customFormat="1">
      <c r="B637" s="110"/>
      <c r="D637" s="104" t="s">
        <v>144</v>
      </c>
      <c r="E637" s="112" t="s">
        <v>1</v>
      </c>
      <c r="F637" s="113" t="s">
        <v>235</v>
      </c>
      <c r="H637" s="114">
        <v>2.85</v>
      </c>
      <c r="L637" s="110"/>
      <c r="M637" s="115"/>
      <c r="N637" s="116"/>
      <c r="O637" s="116"/>
      <c r="P637" s="116"/>
      <c r="Q637" s="116"/>
      <c r="R637" s="116"/>
      <c r="S637" s="116"/>
      <c r="T637" s="117"/>
      <c r="AT637" s="112" t="s">
        <v>144</v>
      </c>
      <c r="AU637" s="112" t="s">
        <v>81</v>
      </c>
      <c r="AV637" s="111" t="s">
        <v>81</v>
      </c>
      <c r="AW637" s="111" t="s">
        <v>29</v>
      </c>
      <c r="AX637" s="111" t="s">
        <v>79</v>
      </c>
      <c r="AY637" s="112" t="s">
        <v>135</v>
      </c>
    </row>
    <row r="638" spans="1:65" s="15" customFormat="1" ht="24.2" customHeight="1">
      <c r="A638" s="154"/>
      <c r="B638" s="8"/>
      <c r="C638" s="91" t="s">
        <v>839</v>
      </c>
      <c r="D638" s="91" t="s">
        <v>138</v>
      </c>
      <c r="E638" s="92" t="s">
        <v>840</v>
      </c>
      <c r="F638" s="93" t="s">
        <v>841</v>
      </c>
      <c r="G638" s="94" t="s">
        <v>149</v>
      </c>
      <c r="H638" s="95">
        <v>1</v>
      </c>
      <c r="I638" s="96"/>
      <c r="J638" s="97">
        <f>ROUND(I638*H638,2)</f>
        <v>0</v>
      </c>
      <c r="K638" s="98"/>
      <c r="L638" s="8"/>
      <c r="M638" s="231" t="s">
        <v>1</v>
      </c>
      <c r="N638" s="99" t="s">
        <v>36</v>
      </c>
      <c r="O638" s="28"/>
      <c r="P638" s="100">
        <f>O638*H638</f>
        <v>0</v>
      </c>
      <c r="Q638" s="100">
        <v>1.061E-2</v>
      </c>
      <c r="R638" s="100">
        <f>Q638*H638</f>
        <v>1.061E-2</v>
      </c>
      <c r="S638" s="100">
        <v>0.112</v>
      </c>
      <c r="T638" s="101">
        <f>S638*H638</f>
        <v>0.112</v>
      </c>
      <c r="U638" s="154"/>
      <c r="V638" s="154"/>
      <c r="W638" s="154"/>
      <c r="X638" s="154"/>
      <c r="Y638" s="154"/>
      <c r="Z638" s="154"/>
      <c r="AA638" s="154"/>
      <c r="AB638" s="154"/>
      <c r="AC638" s="154"/>
      <c r="AD638" s="154"/>
      <c r="AE638" s="154"/>
      <c r="AR638" s="232" t="s">
        <v>242</v>
      </c>
      <c r="AT638" s="232" t="s">
        <v>138</v>
      </c>
      <c r="AU638" s="232" t="s">
        <v>81</v>
      </c>
      <c r="AY638" s="191" t="s">
        <v>135</v>
      </c>
      <c r="BE638" s="233">
        <f>IF(N638="základní",J638,0)</f>
        <v>0</v>
      </c>
      <c r="BF638" s="233">
        <f>IF(N638="snížená",J638,0)</f>
        <v>0</v>
      </c>
      <c r="BG638" s="233">
        <f>IF(N638="zákl. přenesená",J638,0)</f>
        <v>0</v>
      </c>
      <c r="BH638" s="233">
        <f>IF(N638="sníž. přenesená",J638,0)</f>
        <v>0</v>
      </c>
      <c r="BI638" s="233">
        <f>IF(N638="nulová",J638,0)</f>
        <v>0</v>
      </c>
      <c r="BJ638" s="191" t="s">
        <v>79</v>
      </c>
      <c r="BK638" s="233">
        <f>ROUND(I638*H638,2)</f>
        <v>0</v>
      </c>
      <c r="BL638" s="191" t="s">
        <v>242</v>
      </c>
      <c r="BM638" s="232" t="s">
        <v>842</v>
      </c>
    </row>
    <row r="639" spans="1:65" s="103" customFormat="1" ht="33.75">
      <c r="B639" s="102"/>
      <c r="D639" s="104" t="s">
        <v>144</v>
      </c>
      <c r="E639" s="105" t="s">
        <v>1</v>
      </c>
      <c r="F639" s="106" t="s">
        <v>843</v>
      </c>
      <c r="H639" s="105" t="s">
        <v>1</v>
      </c>
      <c r="L639" s="102"/>
      <c r="M639" s="107"/>
      <c r="N639" s="108"/>
      <c r="O639" s="108"/>
      <c r="P639" s="108"/>
      <c r="Q639" s="108"/>
      <c r="R639" s="108"/>
      <c r="S639" s="108"/>
      <c r="T639" s="109"/>
      <c r="AT639" s="105" t="s">
        <v>144</v>
      </c>
      <c r="AU639" s="105" t="s">
        <v>81</v>
      </c>
      <c r="AV639" s="103" t="s">
        <v>79</v>
      </c>
      <c r="AW639" s="103" t="s">
        <v>29</v>
      </c>
      <c r="AX639" s="103" t="s">
        <v>71</v>
      </c>
      <c r="AY639" s="105" t="s">
        <v>135</v>
      </c>
    </row>
    <row r="640" spans="1:65" s="103" customFormat="1">
      <c r="B640" s="102"/>
      <c r="D640" s="104" t="s">
        <v>144</v>
      </c>
      <c r="E640" s="105" t="s">
        <v>1</v>
      </c>
      <c r="F640" s="106" t="s">
        <v>199</v>
      </c>
      <c r="H640" s="105" t="s">
        <v>1</v>
      </c>
      <c r="L640" s="102"/>
      <c r="M640" s="107"/>
      <c r="N640" s="108"/>
      <c r="O640" s="108"/>
      <c r="P640" s="108"/>
      <c r="Q640" s="108"/>
      <c r="R640" s="108"/>
      <c r="S640" s="108"/>
      <c r="T640" s="109"/>
      <c r="AT640" s="105" t="s">
        <v>144</v>
      </c>
      <c r="AU640" s="105" t="s">
        <v>81</v>
      </c>
      <c r="AV640" s="103" t="s">
        <v>79</v>
      </c>
      <c r="AW640" s="103" t="s">
        <v>29</v>
      </c>
      <c r="AX640" s="103" t="s">
        <v>71</v>
      </c>
      <c r="AY640" s="105" t="s">
        <v>135</v>
      </c>
    </row>
    <row r="641" spans="1:65" s="111" customFormat="1">
      <c r="B641" s="110"/>
      <c r="D641" s="104" t="s">
        <v>144</v>
      </c>
      <c r="E641" s="112" t="s">
        <v>1</v>
      </c>
      <c r="F641" s="113" t="s">
        <v>79</v>
      </c>
      <c r="H641" s="114">
        <v>1</v>
      </c>
      <c r="L641" s="110"/>
      <c r="M641" s="115"/>
      <c r="N641" s="116"/>
      <c r="O641" s="116"/>
      <c r="P641" s="116"/>
      <c r="Q641" s="116"/>
      <c r="R641" s="116"/>
      <c r="S641" s="116"/>
      <c r="T641" s="117"/>
      <c r="AT641" s="112" t="s">
        <v>144</v>
      </c>
      <c r="AU641" s="112" t="s">
        <v>81</v>
      </c>
      <c r="AV641" s="111" t="s">
        <v>81</v>
      </c>
      <c r="AW641" s="111" t="s">
        <v>29</v>
      </c>
      <c r="AX641" s="111" t="s">
        <v>79</v>
      </c>
      <c r="AY641" s="112" t="s">
        <v>135</v>
      </c>
    </row>
    <row r="642" spans="1:65" s="15" customFormat="1" ht="24.2" customHeight="1">
      <c r="A642" s="154"/>
      <c r="B642" s="8"/>
      <c r="C642" s="91" t="s">
        <v>844</v>
      </c>
      <c r="D642" s="91" t="s">
        <v>138</v>
      </c>
      <c r="E642" s="92" t="s">
        <v>845</v>
      </c>
      <c r="F642" s="93" t="s">
        <v>846</v>
      </c>
      <c r="G642" s="94" t="s">
        <v>141</v>
      </c>
      <c r="H642" s="95">
        <v>4</v>
      </c>
      <c r="I642" s="96"/>
      <c r="J642" s="97">
        <f>ROUND(I642*H642,2)</f>
        <v>0</v>
      </c>
      <c r="K642" s="98"/>
      <c r="L642" s="8"/>
      <c r="M642" s="231" t="s">
        <v>1</v>
      </c>
      <c r="N642" s="99" t="s">
        <v>36</v>
      </c>
      <c r="O642" s="28"/>
      <c r="P642" s="100">
        <f>O642*H642</f>
        <v>0</v>
      </c>
      <c r="Q642" s="100">
        <v>0</v>
      </c>
      <c r="R642" s="100">
        <f>Q642*H642</f>
        <v>0</v>
      </c>
      <c r="S642" s="100">
        <v>1.7250000000000001E-2</v>
      </c>
      <c r="T642" s="101">
        <f>S642*H642</f>
        <v>6.9000000000000006E-2</v>
      </c>
      <c r="U642" s="154"/>
      <c r="V642" s="154"/>
      <c r="W642" s="154"/>
      <c r="X642" s="154"/>
      <c r="Y642" s="154"/>
      <c r="Z642" s="154"/>
      <c r="AA642" s="154"/>
      <c r="AB642" s="154"/>
      <c r="AC642" s="154"/>
      <c r="AD642" s="154"/>
      <c r="AE642" s="154"/>
      <c r="AR642" s="232" t="s">
        <v>242</v>
      </c>
      <c r="AT642" s="232" t="s">
        <v>138</v>
      </c>
      <c r="AU642" s="232" t="s">
        <v>81</v>
      </c>
      <c r="AY642" s="191" t="s">
        <v>135</v>
      </c>
      <c r="BE642" s="233">
        <f>IF(N642="základní",J642,0)</f>
        <v>0</v>
      </c>
      <c r="BF642" s="233">
        <f>IF(N642="snížená",J642,0)</f>
        <v>0</v>
      </c>
      <c r="BG642" s="233">
        <f>IF(N642="zákl. přenesená",J642,0)</f>
        <v>0</v>
      </c>
      <c r="BH642" s="233">
        <f>IF(N642="sníž. přenesená",J642,0)</f>
        <v>0</v>
      </c>
      <c r="BI642" s="233">
        <f>IF(N642="nulová",J642,0)</f>
        <v>0</v>
      </c>
      <c r="BJ642" s="191" t="s">
        <v>79</v>
      </c>
      <c r="BK642" s="233">
        <f>ROUND(I642*H642,2)</f>
        <v>0</v>
      </c>
      <c r="BL642" s="191" t="s">
        <v>242</v>
      </c>
      <c r="BM642" s="232" t="s">
        <v>847</v>
      </c>
    </row>
    <row r="643" spans="1:65" s="103" customFormat="1">
      <c r="B643" s="102"/>
      <c r="D643" s="104" t="s">
        <v>144</v>
      </c>
      <c r="E643" s="105" t="s">
        <v>1</v>
      </c>
      <c r="F643" s="106" t="s">
        <v>848</v>
      </c>
      <c r="H643" s="105" t="s">
        <v>1</v>
      </c>
      <c r="L643" s="102"/>
      <c r="M643" s="107"/>
      <c r="N643" s="108"/>
      <c r="O643" s="108"/>
      <c r="P643" s="108"/>
      <c r="Q643" s="108"/>
      <c r="R643" s="108"/>
      <c r="S643" s="108"/>
      <c r="T643" s="109"/>
      <c r="AT643" s="105" t="s">
        <v>144</v>
      </c>
      <c r="AU643" s="105" t="s">
        <v>81</v>
      </c>
      <c r="AV643" s="103" t="s">
        <v>79</v>
      </c>
      <c r="AW643" s="103" t="s">
        <v>29</v>
      </c>
      <c r="AX643" s="103" t="s">
        <v>71</v>
      </c>
      <c r="AY643" s="105" t="s">
        <v>135</v>
      </c>
    </row>
    <row r="644" spans="1:65" s="111" customFormat="1">
      <c r="B644" s="110"/>
      <c r="D644" s="104" t="s">
        <v>144</v>
      </c>
      <c r="E644" s="112" t="s">
        <v>1</v>
      </c>
      <c r="F644" s="113" t="s">
        <v>349</v>
      </c>
      <c r="H644" s="114">
        <v>4</v>
      </c>
      <c r="L644" s="110"/>
      <c r="M644" s="115"/>
      <c r="N644" s="116"/>
      <c r="O644" s="116"/>
      <c r="P644" s="116"/>
      <c r="Q644" s="116"/>
      <c r="R644" s="116"/>
      <c r="S644" s="116"/>
      <c r="T644" s="117"/>
      <c r="AT644" s="112" t="s">
        <v>144</v>
      </c>
      <c r="AU644" s="112" t="s">
        <v>81</v>
      </c>
      <c r="AV644" s="111" t="s">
        <v>81</v>
      </c>
      <c r="AW644" s="111" t="s">
        <v>29</v>
      </c>
      <c r="AX644" s="111" t="s">
        <v>79</v>
      </c>
      <c r="AY644" s="112" t="s">
        <v>135</v>
      </c>
    </row>
    <row r="645" spans="1:65" s="15" customFormat="1" ht="24.2" customHeight="1">
      <c r="A645" s="154"/>
      <c r="B645" s="8"/>
      <c r="C645" s="91" t="s">
        <v>849</v>
      </c>
      <c r="D645" s="91" t="s">
        <v>138</v>
      </c>
      <c r="E645" s="92" t="s">
        <v>850</v>
      </c>
      <c r="F645" s="93" t="s">
        <v>851</v>
      </c>
      <c r="G645" s="94" t="s">
        <v>149</v>
      </c>
      <c r="H645" s="95">
        <v>3</v>
      </c>
      <c r="I645" s="96"/>
      <c r="J645" s="97">
        <f>ROUND(I645*H645,2)</f>
        <v>0</v>
      </c>
      <c r="K645" s="98"/>
      <c r="L645" s="8"/>
      <c r="M645" s="231" t="s">
        <v>1</v>
      </c>
      <c r="N645" s="99" t="s">
        <v>36</v>
      </c>
      <c r="O645" s="28"/>
      <c r="P645" s="100">
        <f>O645*H645</f>
        <v>0</v>
      </c>
      <c r="Q645" s="100">
        <v>1.0499999999999999E-3</v>
      </c>
      <c r="R645" s="100">
        <f>Q645*H645</f>
        <v>3.15E-3</v>
      </c>
      <c r="S645" s="100">
        <v>5.4999999999999997E-3</v>
      </c>
      <c r="T645" s="101">
        <f>S645*H645</f>
        <v>1.6500000000000001E-2</v>
      </c>
      <c r="U645" s="154"/>
      <c r="V645" s="154"/>
      <c r="W645" s="154"/>
      <c r="X645" s="154"/>
      <c r="Y645" s="154"/>
      <c r="Z645" s="154"/>
      <c r="AA645" s="154"/>
      <c r="AB645" s="154"/>
      <c r="AC645" s="154"/>
      <c r="AD645" s="154"/>
      <c r="AE645" s="154"/>
      <c r="AR645" s="232" t="s">
        <v>242</v>
      </c>
      <c r="AT645" s="232" t="s">
        <v>138</v>
      </c>
      <c r="AU645" s="232" t="s">
        <v>81</v>
      </c>
      <c r="AY645" s="191" t="s">
        <v>135</v>
      </c>
      <c r="BE645" s="233">
        <f>IF(N645="základní",J645,0)</f>
        <v>0</v>
      </c>
      <c r="BF645" s="233">
        <f>IF(N645="snížená",J645,0)</f>
        <v>0</v>
      </c>
      <c r="BG645" s="233">
        <f>IF(N645="zákl. přenesená",J645,0)</f>
        <v>0</v>
      </c>
      <c r="BH645" s="233">
        <f>IF(N645="sníž. přenesená",J645,0)</f>
        <v>0</v>
      </c>
      <c r="BI645" s="233">
        <f>IF(N645="nulová",J645,0)</f>
        <v>0</v>
      </c>
      <c r="BJ645" s="191" t="s">
        <v>79</v>
      </c>
      <c r="BK645" s="233">
        <f>ROUND(I645*H645,2)</f>
        <v>0</v>
      </c>
      <c r="BL645" s="191" t="s">
        <v>242</v>
      </c>
      <c r="BM645" s="232" t="s">
        <v>852</v>
      </c>
    </row>
    <row r="646" spans="1:65" s="103" customFormat="1" ht="33.75">
      <c r="B646" s="102"/>
      <c r="D646" s="104" t="s">
        <v>144</v>
      </c>
      <c r="E646" s="105" t="s">
        <v>1</v>
      </c>
      <c r="F646" s="106" t="s">
        <v>853</v>
      </c>
      <c r="H646" s="105" t="s">
        <v>1</v>
      </c>
      <c r="L646" s="102"/>
      <c r="M646" s="107"/>
      <c r="N646" s="108"/>
      <c r="O646" s="108"/>
      <c r="P646" s="108"/>
      <c r="Q646" s="108"/>
      <c r="R646" s="108"/>
      <c r="S646" s="108"/>
      <c r="T646" s="109"/>
      <c r="AT646" s="105" t="s">
        <v>144</v>
      </c>
      <c r="AU646" s="105" t="s">
        <v>81</v>
      </c>
      <c r="AV646" s="103" t="s">
        <v>79</v>
      </c>
      <c r="AW646" s="103" t="s">
        <v>29</v>
      </c>
      <c r="AX646" s="103" t="s">
        <v>71</v>
      </c>
      <c r="AY646" s="105" t="s">
        <v>135</v>
      </c>
    </row>
    <row r="647" spans="1:65" s="103" customFormat="1">
      <c r="B647" s="102"/>
      <c r="D647" s="104" t="s">
        <v>144</v>
      </c>
      <c r="E647" s="105" t="s">
        <v>1</v>
      </c>
      <c r="F647" s="106" t="s">
        <v>145</v>
      </c>
      <c r="H647" s="105" t="s">
        <v>1</v>
      </c>
      <c r="L647" s="102"/>
      <c r="M647" s="107"/>
      <c r="N647" s="108"/>
      <c r="O647" s="108"/>
      <c r="P647" s="108"/>
      <c r="Q647" s="108"/>
      <c r="R647" s="108"/>
      <c r="S647" s="108"/>
      <c r="T647" s="109"/>
      <c r="AT647" s="105" t="s">
        <v>144</v>
      </c>
      <c r="AU647" s="105" t="s">
        <v>81</v>
      </c>
      <c r="AV647" s="103" t="s">
        <v>79</v>
      </c>
      <c r="AW647" s="103" t="s">
        <v>29</v>
      </c>
      <c r="AX647" s="103" t="s">
        <v>71</v>
      </c>
      <c r="AY647" s="105" t="s">
        <v>135</v>
      </c>
    </row>
    <row r="648" spans="1:65" s="111" customFormat="1">
      <c r="B648" s="110"/>
      <c r="D648" s="104" t="s">
        <v>144</v>
      </c>
      <c r="E648" s="112" t="s">
        <v>1</v>
      </c>
      <c r="F648" s="113" t="s">
        <v>81</v>
      </c>
      <c r="H648" s="114">
        <v>2</v>
      </c>
      <c r="L648" s="110"/>
      <c r="M648" s="115"/>
      <c r="N648" s="116"/>
      <c r="O648" s="116"/>
      <c r="P648" s="116"/>
      <c r="Q648" s="116"/>
      <c r="R648" s="116"/>
      <c r="S648" s="116"/>
      <c r="T648" s="117"/>
      <c r="AT648" s="112" t="s">
        <v>144</v>
      </c>
      <c r="AU648" s="112" t="s">
        <v>81</v>
      </c>
      <c r="AV648" s="111" t="s">
        <v>81</v>
      </c>
      <c r="AW648" s="111" t="s">
        <v>29</v>
      </c>
      <c r="AX648" s="111" t="s">
        <v>71</v>
      </c>
      <c r="AY648" s="112" t="s">
        <v>135</v>
      </c>
    </row>
    <row r="649" spans="1:65" s="103" customFormat="1">
      <c r="B649" s="102"/>
      <c r="D649" s="104" t="s">
        <v>144</v>
      </c>
      <c r="E649" s="105" t="s">
        <v>1</v>
      </c>
      <c r="F649" s="106" t="s">
        <v>155</v>
      </c>
      <c r="H649" s="105" t="s">
        <v>1</v>
      </c>
      <c r="L649" s="102"/>
      <c r="M649" s="107"/>
      <c r="N649" s="108"/>
      <c r="O649" s="108"/>
      <c r="P649" s="108"/>
      <c r="Q649" s="108"/>
      <c r="R649" s="108"/>
      <c r="S649" s="108"/>
      <c r="T649" s="109"/>
      <c r="AT649" s="105" t="s">
        <v>144</v>
      </c>
      <c r="AU649" s="105" t="s">
        <v>81</v>
      </c>
      <c r="AV649" s="103" t="s">
        <v>79</v>
      </c>
      <c r="AW649" s="103" t="s">
        <v>29</v>
      </c>
      <c r="AX649" s="103" t="s">
        <v>71</v>
      </c>
      <c r="AY649" s="105" t="s">
        <v>135</v>
      </c>
    </row>
    <row r="650" spans="1:65" s="111" customFormat="1">
      <c r="B650" s="110"/>
      <c r="D650" s="104" t="s">
        <v>144</v>
      </c>
      <c r="E650" s="112" t="s">
        <v>1</v>
      </c>
      <c r="F650" s="113" t="s">
        <v>79</v>
      </c>
      <c r="H650" s="114">
        <v>1</v>
      </c>
      <c r="L650" s="110"/>
      <c r="M650" s="115"/>
      <c r="N650" s="116"/>
      <c r="O650" s="116"/>
      <c r="P650" s="116"/>
      <c r="Q650" s="116"/>
      <c r="R650" s="116"/>
      <c r="S650" s="116"/>
      <c r="T650" s="117"/>
      <c r="AT650" s="112" t="s">
        <v>144</v>
      </c>
      <c r="AU650" s="112" t="s">
        <v>81</v>
      </c>
      <c r="AV650" s="111" t="s">
        <v>81</v>
      </c>
      <c r="AW650" s="111" t="s">
        <v>29</v>
      </c>
      <c r="AX650" s="111" t="s">
        <v>71</v>
      </c>
      <c r="AY650" s="112" t="s">
        <v>135</v>
      </c>
    </row>
    <row r="651" spans="1:65" s="119" customFormat="1">
      <c r="B651" s="118"/>
      <c r="D651" s="104" t="s">
        <v>144</v>
      </c>
      <c r="E651" s="120" t="s">
        <v>1</v>
      </c>
      <c r="F651" s="121" t="s">
        <v>156</v>
      </c>
      <c r="H651" s="122">
        <v>3</v>
      </c>
      <c r="L651" s="118"/>
      <c r="M651" s="123"/>
      <c r="N651" s="124"/>
      <c r="O651" s="124"/>
      <c r="P651" s="124"/>
      <c r="Q651" s="124"/>
      <c r="R651" s="124"/>
      <c r="S651" s="124"/>
      <c r="T651" s="125"/>
      <c r="AT651" s="120" t="s">
        <v>144</v>
      </c>
      <c r="AU651" s="120" t="s">
        <v>81</v>
      </c>
      <c r="AV651" s="119" t="s">
        <v>142</v>
      </c>
      <c r="AW651" s="119" t="s">
        <v>29</v>
      </c>
      <c r="AX651" s="119" t="s">
        <v>79</v>
      </c>
      <c r="AY651" s="120" t="s">
        <v>135</v>
      </c>
    </row>
    <row r="652" spans="1:65" s="15" customFormat="1" ht="33" customHeight="1">
      <c r="A652" s="154"/>
      <c r="B652" s="8"/>
      <c r="C652" s="91" t="s">
        <v>854</v>
      </c>
      <c r="D652" s="91" t="s">
        <v>138</v>
      </c>
      <c r="E652" s="92" t="s">
        <v>855</v>
      </c>
      <c r="F652" s="93" t="s">
        <v>856</v>
      </c>
      <c r="G652" s="94" t="s">
        <v>141</v>
      </c>
      <c r="H652" s="95">
        <v>13.54</v>
      </c>
      <c r="I652" s="96"/>
      <c r="J652" s="97">
        <f>ROUND(I652*H652,2)</f>
        <v>0</v>
      </c>
      <c r="K652" s="98"/>
      <c r="L652" s="8"/>
      <c r="M652" s="231" t="s">
        <v>1</v>
      </c>
      <c r="N652" s="99" t="s">
        <v>36</v>
      </c>
      <c r="O652" s="28"/>
      <c r="P652" s="100">
        <f>O652*H652</f>
        <v>0</v>
      </c>
      <c r="Q652" s="100">
        <v>1.25E-3</v>
      </c>
      <c r="R652" s="100">
        <f>Q652*H652</f>
        <v>1.6924999999999999E-2</v>
      </c>
      <c r="S652" s="100">
        <v>0</v>
      </c>
      <c r="T652" s="101">
        <f>S652*H652</f>
        <v>0</v>
      </c>
      <c r="U652" s="154"/>
      <c r="V652" s="154"/>
      <c r="W652" s="154"/>
      <c r="X652" s="154"/>
      <c r="Y652" s="154"/>
      <c r="Z652" s="154"/>
      <c r="AA652" s="154"/>
      <c r="AB652" s="154"/>
      <c r="AC652" s="154"/>
      <c r="AD652" s="154"/>
      <c r="AE652" s="154"/>
      <c r="AR652" s="232" t="s">
        <v>242</v>
      </c>
      <c r="AT652" s="232" t="s">
        <v>138</v>
      </c>
      <c r="AU652" s="232" t="s">
        <v>81</v>
      </c>
      <c r="AY652" s="191" t="s">
        <v>135</v>
      </c>
      <c r="BE652" s="233">
        <f>IF(N652="základní",J652,0)</f>
        <v>0</v>
      </c>
      <c r="BF652" s="233">
        <f>IF(N652="snížená",J652,0)</f>
        <v>0</v>
      </c>
      <c r="BG652" s="233">
        <f>IF(N652="zákl. přenesená",J652,0)</f>
        <v>0</v>
      </c>
      <c r="BH652" s="233">
        <f>IF(N652="sníž. přenesená",J652,0)</f>
        <v>0</v>
      </c>
      <c r="BI652" s="233">
        <f>IF(N652="nulová",J652,0)</f>
        <v>0</v>
      </c>
      <c r="BJ652" s="191" t="s">
        <v>79</v>
      </c>
      <c r="BK652" s="233">
        <f>ROUND(I652*H652,2)</f>
        <v>0</v>
      </c>
      <c r="BL652" s="191" t="s">
        <v>242</v>
      </c>
      <c r="BM652" s="232" t="s">
        <v>857</v>
      </c>
    </row>
    <row r="653" spans="1:65" s="103" customFormat="1">
      <c r="B653" s="102"/>
      <c r="D653" s="104" t="s">
        <v>144</v>
      </c>
      <c r="E653" s="105" t="s">
        <v>1</v>
      </c>
      <c r="F653" s="106" t="s">
        <v>145</v>
      </c>
      <c r="H653" s="105" t="s">
        <v>1</v>
      </c>
      <c r="L653" s="102"/>
      <c r="M653" s="107"/>
      <c r="N653" s="108"/>
      <c r="O653" s="108"/>
      <c r="P653" s="108"/>
      <c r="Q653" s="108"/>
      <c r="R653" s="108"/>
      <c r="S653" s="108"/>
      <c r="T653" s="109"/>
      <c r="AT653" s="105" t="s">
        <v>144</v>
      </c>
      <c r="AU653" s="105" t="s">
        <v>81</v>
      </c>
      <c r="AV653" s="103" t="s">
        <v>79</v>
      </c>
      <c r="AW653" s="103" t="s">
        <v>29</v>
      </c>
      <c r="AX653" s="103" t="s">
        <v>71</v>
      </c>
      <c r="AY653" s="105" t="s">
        <v>135</v>
      </c>
    </row>
    <row r="654" spans="1:65" s="111" customFormat="1">
      <c r="B654" s="110"/>
      <c r="D654" s="104" t="s">
        <v>144</v>
      </c>
      <c r="E654" s="112" t="s">
        <v>1</v>
      </c>
      <c r="F654" s="113" t="s">
        <v>858</v>
      </c>
      <c r="H654" s="114">
        <v>10.039999999999999</v>
      </c>
      <c r="L654" s="110"/>
      <c r="M654" s="115"/>
      <c r="N654" s="116"/>
      <c r="O654" s="116"/>
      <c r="P654" s="116"/>
      <c r="Q654" s="116"/>
      <c r="R654" s="116"/>
      <c r="S654" s="116"/>
      <c r="T654" s="117"/>
      <c r="AT654" s="112" t="s">
        <v>144</v>
      </c>
      <c r="AU654" s="112" t="s">
        <v>81</v>
      </c>
      <c r="AV654" s="111" t="s">
        <v>81</v>
      </c>
      <c r="AW654" s="111" t="s">
        <v>29</v>
      </c>
      <c r="AX654" s="111" t="s">
        <v>71</v>
      </c>
      <c r="AY654" s="112" t="s">
        <v>135</v>
      </c>
    </row>
    <row r="655" spans="1:65" s="103" customFormat="1">
      <c r="B655" s="102"/>
      <c r="D655" s="104" t="s">
        <v>144</v>
      </c>
      <c r="E655" s="105" t="s">
        <v>1</v>
      </c>
      <c r="F655" s="106" t="s">
        <v>155</v>
      </c>
      <c r="H655" s="105" t="s">
        <v>1</v>
      </c>
      <c r="L655" s="102"/>
      <c r="M655" s="107"/>
      <c r="N655" s="108"/>
      <c r="O655" s="108"/>
      <c r="P655" s="108"/>
      <c r="Q655" s="108"/>
      <c r="R655" s="108"/>
      <c r="S655" s="108"/>
      <c r="T655" s="109"/>
      <c r="AT655" s="105" t="s">
        <v>144</v>
      </c>
      <c r="AU655" s="105" t="s">
        <v>81</v>
      </c>
      <c r="AV655" s="103" t="s">
        <v>79</v>
      </c>
      <c r="AW655" s="103" t="s">
        <v>29</v>
      </c>
      <c r="AX655" s="103" t="s">
        <v>71</v>
      </c>
      <c r="AY655" s="105" t="s">
        <v>135</v>
      </c>
    </row>
    <row r="656" spans="1:65" s="111" customFormat="1">
      <c r="B656" s="110"/>
      <c r="D656" s="104" t="s">
        <v>144</v>
      </c>
      <c r="E656" s="112" t="s">
        <v>1</v>
      </c>
      <c r="F656" s="113" t="s">
        <v>859</v>
      </c>
      <c r="H656" s="114">
        <v>3.5</v>
      </c>
      <c r="L656" s="110"/>
      <c r="M656" s="115"/>
      <c r="N656" s="116"/>
      <c r="O656" s="116"/>
      <c r="P656" s="116"/>
      <c r="Q656" s="116"/>
      <c r="R656" s="116"/>
      <c r="S656" s="116"/>
      <c r="T656" s="117"/>
      <c r="AT656" s="112" t="s">
        <v>144</v>
      </c>
      <c r="AU656" s="112" t="s">
        <v>81</v>
      </c>
      <c r="AV656" s="111" t="s">
        <v>81</v>
      </c>
      <c r="AW656" s="111" t="s">
        <v>29</v>
      </c>
      <c r="AX656" s="111" t="s">
        <v>71</v>
      </c>
      <c r="AY656" s="112" t="s">
        <v>135</v>
      </c>
    </row>
    <row r="657" spans="1:65" s="119" customFormat="1">
      <c r="B657" s="118"/>
      <c r="D657" s="104" t="s">
        <v>144</v>
      </c>
      <c r="E657" s="120" t="s">
        <v>1</v>
      </c>
      <c r="F657" s="121" t="s">
        <v>156</v>
      </c>
      <c r="H657" s="122">
        <v>13.54</v>
      </c>
      <c r="L657" s="118"/>
      <c r="M657" s="123"/>
      <c r="N657" s="124"/>
      <c r="O657" s="124"/>
      <c r="P657" s="124"/>
      <c r="Q657" s="124"/>
      <c r="R657" s="124"/>
      <c r="S657" s="124"/>
      <c r="T657" s="125"/>
      <c r="AT657" s="120" t="s">
        <v>144</v>
      </c>
      <c r="AU657" s="120" t="s">
        <v>81</v>
      </c>
      <c r="AV657" s="119" t="s">
        <v>142</v>
      </c>
      <c r="AW657" s="119" t="s">
        <v>29</v>
      </c>
      <c r="AX657" s="119" t="s">
        <v>79</v>
      </c>
      <c r="AY657" s="120" t="s">
        <v>135</v>
      </c>
    </row>
    <row r="658" spans="1:65" s="15" customFormat="1" ht="24.2" customHeight="1">
      <c r="A658" s="154"/>
      <c r="B658" s="8"/>
      <c r="C658" s="126" t="s">
        <v>860</v>
      </c>
      <c r="D658" s="126" t="s">
        <v>190</v>
      </c>
      <c r="E658" s="127" t="s">
        <v>861</v>
      </c>
      <c r="F658" s="128" t="s">
        <v>862</v>
      </c>
      <c r="G658" s="129" t="s">
        <v>141</v>
      </c>
      <c r="H658" s="130">
        <v>14.217000000000001</v>
      </c>
      <c r="I658" s="131"/>
      <c r="J658" s="132">
        <f>ROUND(I658*H658,2)</f>
        <v>0</v>
      </c>
      <c r="K658" s="133"/>
      <c r="L658" s="234"/>
      <c r="M658" s="235" t="s">
        <v>1</v>
      </c>
      <c r="N658" s="134" t="s">
        <v>36</v>
      </c>
      <c r="O658" s="28"/>
      <c r="P658" s="100">
        <f>O658*H658</f>
        <v>0</v>
      </c>
      <c r="Q658" s="100">
        <v>8.0000000000000002E-3</v>
      </c>
      <c r="R658" s="100">
        <f>Q658*H658</f>
        <v>0.113736</v>
      </c>
      <c r="S658" s="100">
        <v>0</v>
      </c>
      <c r="T658" s="101">
        <f>S658*H658</f>
        <v>0</v>
      </c>
      <c r="U658" s="154"/>
      <c r="V658" s="154"/>
      <c r="W658" s="154"/>
      <c r="X658" s="154"/>
      <c r="Y658" s="154"/>
      <c r="Z658" s="154"/>
      <c r="AA658" s="154"/>
      <c r="AB658" s="154"/>
      <c r="AC658" s="154"/>
      <c r="AD658" s="154"/>
      <c r="AE658" s="154"/>
      <c r="AR658" s="232" t="s">
        <v>335</v>
      </c>
      <c r="AT658" s="232" t="s">
        <v>190</v>
      </c>
      <c r="AU658" s="232" t="s">
        <v>81</v>
      </c>
      <c r="AY658" s="191" t="s">
        <v>135</v>
      </c>
      <c r="BE658" s="233">
        <f>IF(N658="základní",J658,0)</f>
        <v>0</v>
      </c>
      <c r="BF658" s="233">
        <f>IF(N658="snížená",J658,0)</f>
        <v>0</v>
      </c>
      <c r="BG658" s="233">
        <f>IF(N658="zákl. přenesená",J658,0)</f>
        <v>0</v>
      </c>
      <c r="BH658" s="233">
        <f>IF(N658="sníž. přenesená",J658,0)</f>
        <v>0</v>
      </c>
      <c r="BI658" s="233">
        <f>IF(N658="nulová",J658,0)</f>
        <v>0</v>
      </c>
      <c r="BJ658" s="191" t="s">
        <v>79</v>
      </c>
      <c r="BK658" s="233">
        <f>ROUND(I658*H658,2)</f>
        <v>0</v>
      </c>
      <c r="BL658" s="191" t="s">
        <v>242</v>
      </c>
      <c r="BM658" s="232" t="s">
        <v>863</v>
      </c>
    </row>
    <row r="659" spans="1:65" s="111" customFormat="1">
      <c r="B659" s="110"/>
      <c r="D659" s="104" t="s">
        <v>144</v>
      </c>
      <c r="F659" s="113" t="s">
        <v>864</v>
      </c>
      <c r="H659" s="114">
        <v>14.217000000000001</v>
      </c>
      <c r="L659" s="110"/>
      <c r="M659" s="115"/>
      <c r="N659" s="116"/>
      <c r="O659" s="116"/>
      <c r="P659" s="116"/>
      <c r="Q659" s="116"/>
      <c r="R659" s="116"/>
      <c r="S659" s="116"/>
      <c r="T659" s="117"/>
      <c r="AT659" s="112" t="s">
        <v>144</v>
      </c>
      <c r="AU659" s="112" t="s">
        <v>81</v>
      </c>
      <c r="AV659" s="111" t="s">
        <v>81</v>
      </c>
      <c r="AW659" s="111" t="s">
        <v>4</v>
      </c>
      <c r="AX659" s="111" t="s">
        <v>79</v>
      </c>
      <c r="AY659" s="112" t="s">
        <v>135</v>
      </c>
    </row>
    <row r="660" spans="1:65" s="15" customFormat="1" ht="21.75" customHeight="1">
      <c r="A660" s="154"/>
      <c r="B660" s="8"/>
      <c r="C660" s="91" t="s">
        <v>865</v>
      </c>
      <c r="D660" s="91" t="s">
        <v>138</v>
      </c>
      <c r="E660" s="92" t="s">
        <v>866</v>
      </c>
      <c r="F660" s="93" t="s">
        <v>867</v>
      </c>
      <c r="G660" s="94" t="s">
        <v>149</v>
      </c>
      <c r="H660" s="95">
        <v>3</v>
      </c>
      <c r="I660" s="96"/>
      <c r="J660" s="97">
        <f>ROUND(I660*H660,2)</f>
        <v>0</v>
      </c>
      <c r="K660" s="98"/>
      <c r="L660" s="8"/>
      <c r="M660" s="231" t="s">
        <v>1</v>
      </c>
      <c r="N660" s="99" t="s">
        <v>36</v>
      </c>
      <c r="O660" s="28"/>
      <c r="P660" s="100">
        <f>O660*H660</f>
        <v>0</v>
      </c>
      <c r="Q660" s="100">
        <v>2.2000000000000001E-4</v>
      </c>
      <c r="R660" s="100">
        <f>Q660*H660</f>
        <v>6.6E-4</v>
      </c>
      <c r="S660" s="100">
        <v>0</v>
      </c>
      <c r="T660" s="101">
        <f>S660*H660</f>
        <v>0</v>
      </c>
      <c r="U660" s="154"/>
      <c r="V660" s="154"/>
      <c r="W660" s="154"/>
      <c r="X660" s="154"/>
      <c r="Y660" s="154"/>
      <c r="Z660" s="154"/>
      <c r="AA660" s="154"/>
      <c r="AB660" s="154"/>
      <c r="AC660" s="154"/>
      <c r="AD660" s="154"/>
      <c r="AE660" s="154"/>
      <c r="AR660" s="232" t="s">
        <v>242</v>
      </c>
      <c r="AT660" s="232" t="s">
        <v>138</v>
      </c>
      <c r="AU660" s="232" t="s">
        <v>81</v>
      </c>
      <c r="AY660" s="191" t="s">
        <v>135</v>
      </c>
      <c r="BE660" s="233">
        <f>IF(N660="základní",J660,0)</f>
        <v>0</v>
      </c>
      <c r="BF660" s="233">
        <f>IF(N660="snížená",J660,0)</f>
        <v>0</v>
      </c>
      <c r="BG660" s="233">
        <f>IF(N660="zákl. přenesená",J660,0)</f>
        <v>0</v>
      </c>
      <c r="BH660" s="233">
        <f>IF(N660="sníž. přenesená",J660,0)</f>
        <v>0</v>
      </c>
      <c r="BI660" s="233">
        <f>IF(N660="nulová",J660,0)</f>
        <v>0</v>
      </c>
      <c r="BJ660" s="191" t="s">
        <v>79</v>
      </c>
      <c r="BK660" s="233">
        <f>ROUND(I660*H660,2)</f>
        <v>0</v>
      </c>
      <c r="BL660" s="191" t="s">
        <v>242</v>
      </c>
      <c r="BM660" s="232" t="s">
        <v>868</v>
      </c>
    </row>
    <row r="661" spans="1:65" s="103" customFormat="1">
      <c r="B661" s="102"/>
      <c r="D661" s="104" t="s">
        <v>144</v>
      </c>
      <c r="E661" s="105" t="s">
        <v>1</v>
      </c>
      <c r="F661" s="106" t="s">
        <v>155</v>
      </c>
      <c r="H661" s="105" t="s">
        <v>1</v>
      </c>
      <c r="L661" s="102"/>
      <c r="M661" s="107"/>
      <c r="N661" s="108"/>
      <c r="O661" s="108"/>
      <c r="P661" s="108"/>
      <c r="Q661" s="108"/>
      <c r="R661" s="108"/>
      <c r="S661" s="108"/>
      <c r="T661" s="109"/>
      <c r="AT661" s="105" t="s">
        <v>144</v>
      </c>
      <c r="AU661" s="105" t="s">
        <v>81</v>
      </c>
      <c r="AV661" s="103" t="s">
        <v>79</v>
      </c>
      <c r="AW661" s="103" t="s">
        <v>29</v>
      </c>
      <c r="AX661" s="103" t="s">
        <v>71</v>
      </c>
      <c r="AY661" s="105" t="s">
        <v>135</v>
      </c>
    </row>
    <row r="662" spans="1:65" s="111" customFormat="1">
      <c r="B662" s="110"/>
      <c r="D662" s="104" t="s">
        <v>144</v>
      </c>
      <c r="E662" s="112" t="s">
        <v>1</v>
      </c>
      <c r="F662" s="113" t="s">
        <v>79</v>
      </c>
      <c r="H662" s="114">
        <v>1</v>
      </c>
      <c r="L662" s="110"/>
      <c r="M662" s="115"/>
      <c r="N662" s="116"/>
      <c r="O662" s="116"/>
      <c r="P662" s="116"/>
      <c r="Q662" s="116"/>
      <c r="R662" s="116"/>
      <c r="S662" s="116"/>
      <c r="T662" s="117"/>
      <c r="AT662" s="112" t="s">
        <v>144</v>
      </c>
      <c r="AU662" s="112" t="s">
        <v>81</v>
      </c>
      <c r="AV662" s="111" t="s">
        <v>81</v>
      </c>
      <c r="AW662" s="111" t="s">
        <v>29</v>
      </c>
      <c r="AX662" s="111" t="s">
        <v>71</v>
      </c>
      <c r="AY662" s="112" t="s">
        <v>135</v>
      </c>
    </row>
    <row r="663" spans="1:65" s="103" customFormat="1">
      <c r="B663" s="102"/>
      <c r="D663" s="104" t="s">
        <v>144</v>
      </c>
      <c r="E663" s="105" t="s">
        <v>1</v>
      </c>
      <c r="F663" s="106" t="s">
        <v>168</v>
      </c>
      <c r="H663" s="105" t="s">
        <v>1</v>
      </c>
      <c r="L663" s="102"/>
      <c r="M663" s="107"/>
      <c r="N663" s="108"/>
      <c r="O663" s="108"/>
      <c r="P663" s="108"/>
      <c r="Q663" s="108"/>
      <c r="R663" s="108"/>
      <c r="S663" s="108"/>
      <c r="T663" s="109"/>
      <c r="AT663" s="105" t="s">
        <v>144</v>
      </c>
      <c r="AU663" s="105" t="s">
        <v>81</v>
      </c>
      <c r="AV663" s="103" t="s">
        <v>79</v>
      </c>
      <c r="AW663" s="103" t="s">
        <v>29</v>
      </c>
      <c r="AX663" s="103" t="s">
        <v>71</v>
      </c>
      <c r="AY663" s="105" t="s">
        <v>135</v>
      </c>
    </row>
    <row r="664" spans="1:65" s="111" customFormat="1">
      <c r="B664" s="110"/>
      <c r="D664" s="104" t="s">
        <v>144</v>
      </c>
      <c r="E664" s="112" t="s">
        <v>1</v>
      </c>
      <c r="F664" s="113" t="s">
        <v>79</v>
      </c>
      <c r="H664" s="114">
        <v>1</v>
      </c>
      <c r="L664" s="110"/>
      <c r="M664" s="115"/>
      <c r="N664" s="116"/>
      <c r="O664" s="116"/>
      <c r="P664" s="116"/>
      <c r="Q664" s="116"/>
      <c r="R664" s="116"/>
      <c r="S664" s="116"/>
      <c r="T664" s="117"/>
      <c r="AT664" s="112" t="s">
        <v>144</v>
      </c>
      <c r="AU664" s="112" t="s">
        <v>81</v>
      </c>
      <c r="AV664" s="111" t="s">
        <v>81</v>
      </c>
      <c r="AW664" s="111" t="s">
        <v>29</v>
      </c>
      <c r="AX664" s="111" t="s">
        <v>71</v>
      </c>
      <c r="AY664" s="112" t="s">
        <v>135</v>
      </c>
    </row>
    <row r="665" spans="1:65" s="103" customFormat="1">
      <c r="B665" s="102"/>
      <c r="D665" s="104" t="s">
        <v>144</v>
      </c>
      <c r="E665" s="105" t="s">
        <v>1</v>
      </c>
      <c r="F665" s="106" t="s">
        <v>170</v>
      </c>
      <c r="H665" s="105" t="s">
        <v>1</v>
      </c>
      <c r="L665" s="102"/>
      <c r="M665" s="107"/>
      <c r="N665" s="108"/>
      <c r="O665" s="108"/>
      <c r="P665" s="108"/>
      <c r="Q665" s="108"/>
      <c r="R665" s="108"/>
      <c r="S665" s="108"/>
      <c r="T665" s="109"/>
      <c r="AT665" s="105" t="s">
        <v>144</v>
      </c>
      <c r="AU665" s="105" t="s">
        <v>81</v>
      </c>
      <c r="AV665" s="103" t="s">
        <v>79</v>
      </c>
      <c r="AW665" s="103" t="s">
        <v>29</v>
      </c>
      <c r="AX665" s="103" t="s">
        <v>71</v>
      </c>
      <c r="AY665" s="105" t="s">
        <v>135</v>
      </c>
    </row>
    <row r="666" spans="1:65" s="111" customFormat="1">
      <c r="B666" s="110"/>
      <c r="D666" s="104" t="s">
        <v>144</v>
      </c>
      <c r="E666" s="112" t="s">
        <v>1</v>
      </c>
      <c r="F666" s="113" t="s">
        <v>79</v>
      </c>
      <c r="H666" s="114">
        <v>1</v>
      </c>
      <c r="L666" s="110"/>
      <c r="M666" s="115"/>
      <c r="N666" s="116"/>
      <c r="O666" s="116"/>
      <c r="P666" s="116"/>
      <c r="Q666" s="116"/>
      <c r="R666" s="116"/>
      <c r="S666" s="116"/>
      <c r="T666" s="117"/>
      <c r="AT666" s="112" t="s">
        <v>144</v>
      </c>
      <c r="AU666" s="112" t="s">
        <v>81</v>
      </c>
      <c r="AV666" s="111" t="s">
        <v>81</v>
      </c>
      <c r="AW666" s="111" t="s">
        <v>29</v>
      </c>
      <c r="AX666" s="111" t="s">
        <v>71</v>
      </c>
      <c r="AY666" s="112" t="s">
        <v>135</v>
      </c>
    </row>
    <row r="667" spans="1:65" s="119" customFormat="1">
      <c r="B667" s="118"/>
      <c r="D667" s="104" t="s">
        <v>144</v>
      </c>
      <c r="E667" s="120" t="s">
        <v>1</v>
      </c>
      <c r="F667" s="121" t="s">
        <v>156</v>
      </c>
      <c r="H667" s="122">
        <v>3</v>
      </c>
      <c r="L667" s="118"/>
      <c r="M667" s="123"/>
      <c r="N667" s="124"/>
      <c r="O667" s="124"/>
      <c r="P667" s="124"/>
      <c r="Q667" s="124"/>
      <c r="R667" s="124"/>
      <c r="S667" s="124"/>
      <c r="T667" s="125"/>
      <c r="AT667" s="120" t="s">
        <v>144</v>
      </c>
      <c r="AU667" s="120" t="s">
        <v>81</v>
      </c>
      <c r="AV667" s="119" t="s">
        <v>142</v>
      </c>
      <c r="AW667" s="119" t="s">
        <v>29</v>
      </c>
      <c r="AX667" s="119" t="s">
        <v>79</v>
      </c>
      <c r="AY667" s="120" t="s">
        <v>135</v>
      </c>
    </row>
    <row r="668" spans="1:65" s="15" customFormat="1" ht="33" customHeight="1">
      <c r="A668" s="154"/>
      <c r="B668" s="8"/>
      <c r="C668" s="126" t="s">
        <v>869</v>
      </c>
      <c r="D668" s="126" t="s">
        <v>190</v>
      </c>
      <c r="E668" s="127" t="s">
        <v>870</v>
      </c>
      <c r="F668" s="128" t="s">
        <v>871</v>
      </c>
      <c r="G668" s="129" t="s">
        <v>149</v>
      </c>
      <c r="H668" s="130">
        <v>3</v>
      </c>
      <c r="I668" s="131"/>
      <c r="J668" s="132">
        <f>ROUND(I668*H668,2)</f>
        <v>0</v>
      </c>
      <c r="K668" s="133"/>
      <c r="L668" s="234"/>
      <c r="M668" s="235" t="s">
        <v>1</v>
      </c>
      <c r="N668" s="134" t="s">
        <v>36</v>
      </c>
      <c r="O668" s="28"/>
      <c r="P668" s="100">
        <f>O668*H668</f>
        <v>0</v>
      </c>
      <c r="Q668" s="100">
        <v>1.521E-2</v>
      </c>
      <c r="R668" s="100">
        <f>Q668*H668</f>
        <v>4.5629999999999997E-2</v>
      </c>
      <c r="S668" s="100">
        <v>0</v>
      </c>
      <c r="T668" s="101">
        <f>S668*H668</f>
        <v>0</v>
      </c>
      <c r="U668" s="154"/>
      <c r="V668" s="154"/>
      <c r="W668" s="154"/>
      <c r="X668" s="154"/>
      <c r="Y668" s="154"/>
      <c r="Z668" s="154"/>
      <c r="AA668" s="154"/>
      <c r="AB668" s="154"/>
      <c r="AC668" s="154"/>
      <c r="AD668" s="154"/>
      <c r="AE668" s="154"/>
      <c r="AR668" s="232" t="s">
        <v>335</v>
      </c>
      <c r="AT668" s="232" t="s">
        <v>190</v>
      </c>
      <c r="AU668" s="232" t="s">
        <v>81</v>
      </c>
      <c r="AY668" s="191" t="s">
        <v>135</v>
      </c>
      <c r="BE668" s="233">
        <f>IF(N668="základní",J668,0)</f>
        <v>0</v>
      </c>
      <c r="BF668" s="233">
        <f>IF(N668="snížená",J668,0)</f>
        <v>0</v>
      </c>
      <c r="BG668" s="233">
        <f>IF(N668="zákl. přenesená",J668,0)</f>
        <v>0</v>
      </c>
      <c r="BH668" s="233">
        <f>IF(N668="sníž. přenesená",J668,0)</f>
        <v>0</v>
      </c>
      <c r="BI668" s="233">
        <f>IF(N668="nulová",J668,0)</f>
        <v>0</v>
      </c>
      <c r="BJ668" s="191" t="s">
        <v>79</v>
      </c>
      <c r="BK668" s="233">
        <f>ROUND(I668*H668,2)</f>
        <v>0</v>
      </c>
      <c r="BL668" s="191" t="s">
        <v>242</v>
      </c>
      <c r="BM668" s="232" t="s">
        <v>872</v>
      </c>
    </row>
    <row r="669" spans="1:65" s="15" customFormat="1" ht="24.2" customHeight="1">
      <c r="A669" s="154"/>
      <c r="B669" s="8"/>
      <c r="C669" s="91" t="s">
        <v>873</v>
      </c>
      <c r="D669" s="91" t="s">
        <v>138</v>
      </c>
      <c r="E669" s="92" t="s">
        <v>874</v>
      </c>
      <c r="F669" s="93" t="s">
        <v>875</v>
      </c>
      <c r="G669" s="94" t="s">
        <v>141</v>
      </c>
      <c r="H669" s="95">
        <v>21.4</v>
      </c>
      <c r="I669" s="96"/>
      <c r="J669" s="97">
        <f>ROUND(I669*H669,2)</f>
        <v>0</v>
      </c>
      <c r="K669" s="98"/>
      <c r="L669" s="8"/>
      <c r="M669" s="231" t="s">
        <v>1</v>
      </c>
      <c r="N669" s="99" t="s">
        <v>36</v>
      </c>
      <c r="O669" s="28"/>
      <c r="P669" s="100">
        <f>O669*H669</f>
        <v>0</v>
      </c>
      <c r="Q669" s="100">
        <v>1.7100000000000001E-2</v>
      </c>
      <c r="R669" s="100">
        <f>Q669*H669</f>
        <v>0.36593999999999999</v>
      </c>
      <c r="S669" s="100">
        <v>0</v>
      </c>
      <c r="T669" s="101">
        <f>S669*H669</f>
        <v>0</v>
      </c>
      <c r="U669" s="154"/>
      <c r="V669" s="154"/>
      <c r="W669" s="154"/>
      <c r="X669" s="154"/>
      <c r="Y669" s="154"/>
      <c r="Z669" s="154"/>
      <c r="AA669" s="154"/>
      <c r="AB669" s="154"/>
      <c r="AC669" s="154"/>
      <c r="AD669" s="154"/>
      <c r="AE669" s="154"/>
      <c r="AR669" s="232" t="s">
        <v>242</v>
      </c>
      <c r="AT669" s="232" t="s">
        <v>138</v>
      </c>
      <c r="AU669" s="232" t="s">
        <v>81</v>
      </c>
      <c r="AY669" s="191" t="s">
        <v>135</v>
      </c>
      <c r="BE669" s="233">
        <f>IF(N669="základní",J669,0)</f>
        <v>0</v>
      </c>
      <c r="BF669" s="233">
        <f>IF(N669="snížená",J669,0)</f>
        <v>0</v>
      </c>
      <c r="BG669" s="233">
        <f>IF(N669="zákl. přenesená",J669,0)</f>
        <v>0</v>
      </c>
      <c r="BH669" s="233">
        <f>IF(N669="sníž. přenesená",J669,0)</f>
        <v>0</v>
      </c>
      <c r="BI669" s="233">
        <f>IF(N669="nulová",J669,0)</f>
        <v>0</v>
      </c>
      <c r="BJ669" s="191" t="s">
        <v>79</v>
      </c>
      <c r="BK669" s="233">
        <f>ROUND(I669*H669,2)</f>
        <v>0</v>
      </c>
      <c r="BL669" s="191" t="s">
        <v>242</v>
      </c>
      <c r="BM669" s="232" t="s">
        <v>876</v>
      </c>
    </row>
    <row r="670" spans="1:65" s="103" customFormat="1">
      <c r="B670" s="102"/>
      <c r="D670" s="104" t="s">
        <v>144</v>
      </c>
      <c r="E670" s="105" t="s">
        <v>1</v>
      </c>
      <c r="F670" s="106" t="s">
        <v>145</v>
      </c>
      <c r="H670" s="105" t="s">
        <v>1</v>
      </c>
      <c r="L670" s="102"/>
      <c r="M670" s="107"/>
      <c r="N670" s="108"/>
      <c r="O670" s="108"/>
      <c r="P670" s="108"/>
      <c r="Q670" s="108"/>
      <c r="R670" s="108"/>
      <c r="S670" s="108"/>
      <c r="T670" s="109"/>
      <c r="AT670" s="105" t="s">
        <v>144</v>
      </c>
      <c r="AU670" s="105" t="s">
        <v>81</v>
      </c>
      <c r="AV670" s="103" t="s">
        <v>79</v>
      </c>
      <c r="AW670" s="103" t="s">
        <v>29</v>
      </c>
      <c r="AX670" s="103" t="s">
        <v>71</v>
      </c>
      <c r="AY670" s="105" t="s">
        <v>135</v>
      </c>
    </row>
    <row r="671" spans="1:65" s="111" customFormat="1">
      <c r="B671" s="110"/>
      <c r="D671" s="104" t="s">
        <v>144</v>
      </c>
      <c r="E671" s="112" t="s">
        <v>1</v>
      </c>
      <c r="F671" s="113" t="s">
        <v>877</v>
      </c>
      <c r="H671" s="114">
        <v>19.400000000000002</v>
      </c>
      <c r="L671" s="110"/>
      <c r="M671" s="115"/>
      <c r="N671" s="116"/>
      <c r="O671" s="116"/>
      <c r="P671" s="116"/>
      <c r="Q671" s="116"/>
      <c r="R671" s="116"/>
      <c r="S671" s="116"/>
      <c r="T671" s="117"/>
      <c r="AT671" s="112" t="s">
        <v>144</v>
      </c>
      <c r="AU671" s="112" t="s">
        <v>81</v>
      </c>
      <c r="AV671" s="111" t="s">
        <v>81</v>
      </c>
      <c r="AW671" s="111" t="s">
        <v>29</v>
      </c>
      <c r="AX671" s="111" t="s">
        <v>71</v>
      </c>
      <c r="AY671" s="112" t="s">
        <v>135</v>
      </c>
    </row>
    <row r="672" spans="1:65" s="103" customFormat="1">
      <c r="B672" s="102"/>
      <c r="D672" s="104" t="s">
        <v>144</v>
      </c>
      <c r="E672" s="105" t="s">
        <v>1</v>
      </c>
      <c r="F672" s="106" t="s">
        <v>155</v>
      </c>
      <c r="H672" s="105" t="s">
        <v>1</v>
      </c>
      <c r="L672" s="102"/>
      <c r="M672" s="107"/>
      <c r="N672" s="108"/>
      <c r="O672" s="108"/>
      <c r="P672" s="108"/>
      <c r="Q672" s="108"/>
      <c r="R672" s="108"/>
      <c r="S672" s="108"/>
      <c r="T672" s="109"/>
      <c r="AT672" s="105" t="s">
        <v>144</v>
      </c>
      <c r="AU672" s="105" t="s">
        <v>81</v>
      </c>
      <c r="AV672" s="103" t="s">
        <v>79</v>
      </c>
      <c r="AW672" s="103" t="s">
        <v>29</v>
      </c>
      <c r="AX672" s="103" t="s">
        <v>71</v>
      </c>
      <c r="AY672" s="105" t="s">
        <v>135</v>
      </c>
    </row>
    <row r="673" spans="1:65" s="111" customFormat="1">
      <c r="B673" s="110"/>
      <c r="D673" s="104" t="s">
        <v>144</v>
      </c>
      <c r="E673" s="112" t="s">
        <v>1</v>
      </c>
      <c r="F673" s="113" t="s">
        <v>878</v>
      </c>
      <c r="H673" s="114">
        <v>2</v>
      </c>
      <c r="L673" s="110"/>
      <c r="M673" s="115"/>
      <c r="N673" s="116"/>
      <c r="O673" s="116"/>
      <c r="P673" s="116"/>
      <c r="Q673" s="116"/>
      <c r="R673" s="116"/>
      <c r="S673" s="116"/>
      <c r="T673" s="117"/>
      <c r="AT673" s="112" t="s">
        <v>144</v>
      </c>
      <c r="AU673" s="112" t="s">
        <v>81</v>
      </c>
      <c r="AV673" s="111" t="s">
        <v>81</v>
      </c>
      <c r="AW673" s="111" t="s">
        <v>29</v>
      </c>
      <c r="AX673" s="111" t="s">
        <v>71</v>
      </c>
      <c r="AY673" s="112" t="s">
        <v>135</v>
      </c>
    </row>
    <row r="674" spans="1:65" s="119" customFormat="1">
      <c r="B674" s="118"/>
      <c r="D674" s="104" t="s">
        <v>144</v>
      </c>
      <c r="E674" s="120" t="s">
        <v>1</v>
      </c>
      <c r="F674" s="121" t="s">
        <v>156</v>
      </c>
      <c r="H674" s="122">
        <v>21.400000000000002</v>
      </c>
      <c r="L674" s="118"/>
      <c r="M674" s="123"/>
      <c r="N674" s="124"/>
      <c r="O674" s="124"/>
      <c r="P674" s="124"/>
      <c r="Q674" s="124"/>
      <c r="R674" s="124"/>
      <c r="S674" s="124"/>
      <c r="T674" s="125"/>
      <c r="AT674" s="120" t="s">
        <v>144</v>
      </c>
      <c r="AU674" s="120" t="s">
        <v>81</v>
      </c>
      <c r="AV674" s="119" t="s">
        <v>142</v>
      </c>
      <c r="AW674" s="119" t="s">
        <v>29</v>
      </c>
      <c r="AX674" s="119" t="s">
        <v>79</v>
      </c>
      <c r="AY674" s="120" t="s">
        <v>135</v>
      </c>
    </row>
    <row r="675" spans="1:65" s="15" customFormat="1" ht="33" customHeight="1">
      <c r="A675" s="154"/>
      <c r="B675" s="8"/>
      <c r="C675" s="91" t="s">
        <v>879</v>
      </c>
      <c r="D675" s="91" t="s">
        <v>138</v>
      </c>
      <c r="E675" s="92" t="s">
        <v>880</v>
      </c>
      <c r="F675" s="93" t="s">
        <v>881</v>
      </c>
      <c r="G675" s="94" t="s">
        <v>149</v>
      </c>
      <c r="H675" s="95">
        <v>6</v>
      </c>
      <c r="I675" s="96"/>
      <c r="J675" s="97">
        <f>ROUND(I675*H675,2)</f>
        <v>0</v>
      </c>
      <c r="K675" s="98"/>
      <c r="L675" s="8"/>
      <c r="M675" s="231" t="s">
        <v>1</v>
      </c>
      <c r="N675" s="99" t="s">
        <v>36</v>
      </c>
      <c r="O675" s="28"/>
      <c r="P675" s="100">
        <f>O675*H675</f>
        <v>0</v>
      </c>
      <c r="Q675" s="100">
        <v>2.5739999999999999E-2</v>
      </c>
      <c r="R675" s="100">
        <f>Q675*H675</f>
        <v>0.15443999999999999</v>
      </c>
      <c r="S675" s="100">
        <v>0</v>
      </c>
      <c r="T675" s="101">
        <f>S675*H675</f>
        <v>0</v>
      </c>
      <c r="U675" s="154"/>
      <c r="V675" s="154"/>
      <c r="W675" s="154"/>
      <c r="X675" s="154"/>
      <c r="Y675" s="154"/>
      <c r="Z675" s="154"/>
      <c r="AA675" s="154"/>
      <c r="AB675" s="154"/>
      <c r="AC675" s="154"/>
      <c r="AD675" s="154"/>
      <c r="AE675" s="154"/>
      <c r="AR675" s="232" t="s">
        <v>242</v>
      </c>
      <c r="AT675" s="232" t="s">
        <v>138</v>
      </c>
      <c r="AU675" s="232" t="s">
        <v>81</v>
      </c>
      <c r="AY675" s="191" t="s">
        <v>135</v>
      </c>
      <c r="BE675" s="233">
        <f>IF(N675="základní",J675,0)</f>
        <v>0</v>
      </c>
      <c r="BF675" s="233">
        <f>IF(N675="snížená",J675,0)</f>
        <v>0</v>
      </c>
      <c r="BG675" s="233">
        <f>IF(N675="zákl. přenesená",J675,0)</f>
        <v>0</v>
      </c>
      <c r="BH675" s="233">
        <f>IF(N675="sníž. přenesená",J675,0)</f>
        <v>0</v>
      </c>
      <c r="BI675" s="233">
        <f>IF(N675="nulová",J675,0)</f>
        <v>0</v>
      </c>
      <c r="BJ675" s="191" t="s">
        <v>79</v>
      </c>
      <c r="BK675" s="233">
        <f>ROUND(I675*H675,2)</f>
        <v>0</v>
      </c>
      <c r="BL675" s="191" t="s">
        <v>242</v>
      </c>
      <c r="BM675" s="232" t="s">
        <v>882</v>
      </c>
    </row>
    <row r="676" spans="1:65" s="15" customFormat="1" ht="24.2" customHeight="1">
      <c r="A676" s="154"/>
      <c r="B676" s="8"/>
      <c r="C676" s="91" t="s">
        <v>883</v>
      </c>
      <c r="D676" s="91" t="s">
        <v>138</v>
      </c>
      <c r="E676" s="92" t="s">
        <v>884</v>
      </c>
      <c r="F676" s="93" t="s">
        <v>885</v>
      </c>
      <c r="G676" s="94" t="s">
        <v>277</v>
      </c>
      <c r="H676" s="95">
        <v>1.341</v>
      </c>
      <c r="I676" s="96"/>
      <c r="J676" s="97">
        <f>ROUND(I676*H676,2)</f>
        <v>0</v>
      </c>
      <c r="K676" s="98"/>
      <c r="L676" s="8"/>
      <c r="M676" s="231" t="s">
        <v>1</v>
      </c>
      <c r="N676" s="99" t="s">
        <v>36</v>
      </c>
      <c r="O676" s="28"/>
      <c r="P676" s="100">
        <f>O676*H676</f>
        <v>0</v>
      </c>
      <c r="Q676" s="100">
        <v>0</v>
      </c>
      <c r="R676" s="100">
        <f>Q676*H676</f>
        <v>0</v>
      </c>
      <c r="S676" s="100">
        <v>0</v>
      </c>
      <c r="T676" s="101">
        <f>S676*H676</f>
        <v>0</v>
      </c>
      <c r="U676" s="154"/>
      <c r="V676" s="154"/>
      <c r="W676" s="154"/>
      <c r="X676" s="154"/>
      <c r="Y676" s="154"/>
      <c r="Z676" s="154"/>
      <c r="AA676" s="154"/>
      <c r="AB676" s="154"/>
      <c r="AC676" s="154"/>
      <c r="AD676" s="154"/>
      <c r="AE676" s="154"/>
      <c r="AR676" s="232" t="s">
        <v>242</v>
      </c>
      <c r="AT676" s="232" t="s">
        <v>138</v>
      </c>
      <c r="AU676" s="232" t="s">
        <v>81</v>
      </c>
      <c r="AY676" s="191" t="s">
        <v>135</v>
      </c>
      <c r="BE676" s="233">
        <f>IF(N676="základní",J676,0)</f>
        <v>0</v>
      </c>
      <c r="BF676" s="233">
        <f>IF(N676="snížená",J676,0)</f>
        <v>0</v>
      </c>
      <c r="BG676" s="233">
        <f>IF(N676="zákl. přenesená",J676,0)</f>
        <v>0</v>
      </c>
      <c r="BH676" s="233">
        <f>IF(N676="sníž. přenesená",J676,0)</f>
        <v>0</v>
      </c>
      <c r="BI676" s="233">
        <f>IF(N676="nulová",J676,0)</f>
        <v>0</v>
      </c>
      <c r="BJ676" s="191" t="s">
        <v>79</v>
      </c>
      <c r="BK676" s="233">
        <f>ROUND(I676*H676,2)</f>
        <v>0</v>
      </c>
      <c r="BL676" s="191" t="s">
        <v>242</v>
      </c>
      <c r="BM676" s="232" t="s">
        <v>886</v>
      </c>
    </row>
    <row r="677" spans="1:65" s="15" customFormat="1" ht="24.2" customHeight="1">
      <c r="A677" s="154"/>
      <c r="B677" s="8"/>
      <c r="C677" s="91" t="s">
        <v>887</v>
      </c>
      <c r="D677" s="91" t="s">
        <v>138</v>
      </c>
      <c r="E677" s="92" t="s">
        <v>888</v>
      </c>
      <c r="F677" s="93" t="s">
        <v>889</v>
      </c>
      <c r="G677" s="94" t="s">
        <v>277</v>
      </c>
      <c r="H677" s="95">
        <v>1.341</v>
      </c>
      <c r="I677" s="96"/>
      <c r="J677" s="97">
        <f>ROUND(I677*H677,2)</f>
        <v>0</v>
      </c>
      <c r="K677" s="98"/>
      <c r="L677" s="8"/>
      <c r="M677" s="231" t="s">
        <v>1</v>
      </c>
      <c r="N677" s="99" t="s">
        <v>36</v>
      </c>
      <c r="O677" s="28"/>
      <c r="P677" s="100">
        <f>O677*H677</f>
        <v>0</v>
      </c>
      <c r="Q677" s="100">
        <v>0</v>
      </c>
      <c r="R677" s="100">
        <f>Q677*H677</f>
        <v>0</v>
      </c>
      <c r="S677" s="100">
        <v>0</v>
      </c>
      <c r="T677" s="101">
        <f>S677*H677</f>
        <v>0</v>
      </c>
      <c r="U677" s="154"/>
      <c r="V677" s="154"/>
      <c r="W677" s="154"/>
      <c r="X677" s="154"/>
      <c r="Y677" s="154"/>
      <c r="Z677" s="154"/>
      <c r="AA677" s="154"/>
      <c r="AB677" s="154"/>
      <c r="AC677" s="154"/>
      <c r="AD677" s="154"/>
      <c r="AE677" s="154"/>
      <c r="AR677" s="232" t="s">
        <v>242</v>
      </c>
      <c r="AT677" s="232" t="s">
        <v>138</v>
      </c>
      <c r="AU677" s="232" t="s">
        <v>81</v>
      </c>
      <c r="AY677" s="191" t="s">
        <v>135</v>
      </c>
      <c r="BE677" s="233">
        <f>IF(N677="základní",J677,0)</f>
        <v>0</v>
      </c>
      <c r="BF677" s="233">
        <f>IF(N677="snížená",J677,0)</f>
        <v>0</v>
      </c>
      <c r="BG677" s="233">
        <f>IF(N677="zákl. přenesená",J677,0)</f>
        <v>0</v>
      </c>
      <c r="BH677" s="233">
        <f>IF(N677="sníž. přenesená",J677,0)</f>
        <v>0</v>
      </c>
      <c r="BI677" s="233">
        <f>IF(N677="nulová",J677,0)</f>
        <v>0</v>
      </c>
      <c r="BJ677" s="191" t="s">
        <v>79</v>
      </c>
      <c r="BK677" s="233">
        <f>ROUND(I677*H677,2)</f>
        <v>0</v>
      </c>
      <c r="BL677" s="191" t="s">
        <v>242</v>
      </c>
      <c r="BM677" s="232" t="s">
        <v>890</v>
      </c>
    </row>
    <row r="678" spans="1:65" s="81" customFormat="1" ht="22.9" customHeight="1">
      <c r="B678" s="80"/>
      <c r="D678" s="82" t="s">
        <v>70</v>
      </c>
      <c r="E678" s="89" t="s">
        <v>891</v>
      </c>
      <c r="F678" s="89" t="s">
        <v>892</v>
      </c>
      <c r="J678" s="90">
        <f>BK678</f>
        <v>0</v>
      </c>
      <c r="L678" s="80"/>
      <c r="M678" s="85"/>
      <c r="N678" s="86"/>
      <c r="O678" s="86"/>
      <c r="P678" s="87">
        <f>SUM(P679:P732)</f>
        <v>0</v>
      </c>
      <c r="Q678" s="86"/>
      <c r="R678" s="87">
        <f>SUM(R679:R732)</f>
        <v>0.27315</v>
      </c>
      <c r="S678" s="86"/>
      <c r="T678" s="88">
        <f>SUM(T679:T732)</f>
        <v>0.47881829999999992</v>
      </c>
      <c r="AR678" s="82" t="s">
        <v>81</v>
      </c>
      <c r="AT678" s="229" t="s">
        <v>70</v>
      </c>
      <c r="AU678" s="229" t="s">
        <v>79</v>
      </c>
      <c r="AY678" s="82" t="s">
        <v>135</v>
      </c>
      <c r="BK678" s="230">
        <f>SUM(BK679:BK732)</f>
        <v>0</v>
      </c>
    </row>
    <row r="679" spans="1:65" s="15" customFormat="1" ht="16.5" customHeight="1">
      <c r="A679" s="154"/>
      <c r="B679" s="8"/>
      <c r="C679" s="91" t="s">
        <v>893</v>
      </c>
      <c r="D679" s="91" t="s">
        <v>138</v>
      </c>
      <c r="E679" s="92" t="s">
        <v>894</v>
      </c>
      <c r="F679" s="93" t="s">
        <v>895</v>
      </c>
      <c r="G679" s="94" t="s">
        <v>141</v>
      </c>
      <c r="H679" s="95">
        <v>6</v>
      </c>
      <c r="I679" s="96"/>
      <c r="J679" s="97">
        <f>ROUND(I679*H679,2)</f>
        <v>0</v>
      </c>
      <c r="K679" s="98"/>
      <c r="L679" s="8"/>
      <c r="M679" s="231" t="s">
        <v>1</v>
      </c>
      <c r="N679" s="99" t="s">
        <v>36</v>
      </c>
      <c r="O679" s="28"/>
      <c r="P679" s="100">
        <f>O679*H679</f>
        <v>0</v>
      </c>
      <c r="Q679" s="100">
        <v>0</v>
      </c>
      <c r="R679" s="100">
        <f>Q679*H679</f>
        <v>0</v>
      </c>
      <c r="S679" s="100">
        <v>2.4649999999999998E-2</v>
      </c>
      <c r="T679" s="101">
        <f>S679*H679</f>
        <v>0.14789999999999998</v>
      </c>
      <c r="U679" s="154"/>
      <c r="V679" s="154"/>
      <c r="W679" s="154"/>
      <c r="X679" s="154"/>
      <c r="Y679" s="154"/>
      <c r="Z679" s="154"/>
      <c r="AA679" s="154"/>
      <c r="AB679" s="154"/>
      <c r="AC679" s="154"/>
      <c r="AD679" s="154"/>
      <c r="AE679" s="154"/>
      <c r="AR679" s="232" t="s">
        <v>242</v>
      </c>
      <c r="AT679" s="232" t="s">
        <v>138</v>
      </c>
      <c r="AU679" s="232" t="s">
        <v>81</v>
      </c>
      <c r="AY679" s="191" t="s">
        <v>135</v>
      </c>
      <c r="BE679" s="233">
        <f>IF(N679="základní",J679,0)</f>
        <v>0</v>
      </c>
      <c r="BF679" s="233">
        <f>IF(N679="snížená",J679,0)</f>
        <v>0</v>
      </c>
      <c r="BG679" s="233">
        <f>IF(N679="zákl. přenesená",J679,0)</f>
        <v>0</v>
      </c>
      <c r="BH679" s="233">
        <f>IF(N679="sníž. přenesená",J679,0)</f>
        <v>0</v>
      </c>
      <c r="BI679" s="233">
        <f>IF(N679="nulová",J679,0)</f>
        <v>0</v>
      </c>
      <c r="BJ679" s="191" t="s">
        <v>79</v>
      </c>
      <c r="BK679" s="233">
        <f>ROUND(I679*H679,2)</f>
        <v>0</v>
      </c>
      <c r="BL679" s="191" t="s">
        <v>242</v>
      </c>
      <c r="BM679" s="232" t="s">
        <v>896</v>
      </c>
    </row>
    <row r="680" spans="1:65" s="103" customFormat="1">
      <c r="B680" s="102"/>
      <c r="D680" s="104" t="s">
        <v>144</v>
      </c>
      <c r="E680" s="105" t="s">
        <v>1</v>
      </c>
      <c r="F680" s="106" t="s">
        <v>163</v>
      </c>
      <c r="H680" s="105" t="s">
        <v>1</v>
      </c>
      <c r="L680" s="102"/>
      <c r="M680" s="107"/>
      <c r="N680" s="108"/>
      <c r="O680" s="108"/>
      <c r="P680" s="108"/>
      <c r="Q680" s="108"/>
      <c r="R680" s="108"/>
      <c r="S680" s="108"/>
      <c r="T680" s="109"/>
      <c r="AT680" s="105" t="s">
        <v>144</v>
      </c>
      <c r="AU680" s="105" t="s">
        <v>81</v>
      </c>
      <c r="AV680" s="103" t="s">
        <v>79</v>
      </c>
      <c r="AW680" s="103" t="s">
        <v>29</v>
      </c>
      <c r="AX680" s="103" t="s">
        <v>71</v>
      </c>
      <c r="AY680" s="105" t="s">
        <v>135</v>
      </c>
    </row>
    <row r="681" spans="1:65" s="111" customFormat="1">
      <c r="B681" s="110"/>
      <c r="D681" s="104" t="s">
        <v>144</v>
      </c>
      <c r="E681" s="112" t="s">
        <v>1</v>
      </c>
      <c r="F681" s="113" t="s">
        <v>897</v>
      </c>
      <c r="H681" s="114">
        <v>2</v>
      </c>
      <c r="L681" s="110"/>
      <c r="M681" s="115"/>
      <c r="N681" s="116"/>
      <c r="O681" s="116"/>
      <c r="P681" s="116"/>
      <c r="Q681" s="116"/>
      <c r="R681" s="116"/>
      <c r="S681" s="116"/>
      <c r="T681" s="117"/>
      <c r="AT681" s="112" t="s">
        <v>144</v>
      </c>
      <c r="AU681" s="112" t="s">
        <v>81</v>
      </c>
      <c r="AV681" s="111" t="s">
        <v>81</v>
      </c>
      <c r="AW681" s="111" t="s">
        <v>29</v>
      </c>
      <c r="AX681" s="111" t="s">
        <v>71</v>
      </c>
      <c r="AY681" s="112" t="s">
        <v>135</v>
      </c>
    </row>
    <row r="682" spans="1:65" s="103" customFormat="1">
      <c r="B682" s="102"/>
      <c r="D682" s="104" t="s">
        <v>144</v>
      </c>
      <c r="E682" s="105" t="s">
        <v>1</v>
      </c>
      <c r="F682" s="106" t="s">
        <v>152</v>
      </c>
      <c r="H682" s="105" t="s">
        <v>1</v>
      </c>
      <c r="L682" s="102"/>
      <c r="M682" s="107"/>
      <c r="N682" s="108"/>
      <c r="O682" s="108"/>
      <c r="P682" s="108"/>
      <c r="Q682" s="108"/>
      <c r="R682" s="108"/>
      <c r="S682" s="108"/>
      <c r="T682" s="109"/>
      <c r="AT682" s="105" t="s">
        <v>144</v>
      </c>
      <c r="AU682" s="105" t="s">
        <v>81</v>
      </c>
      <c r="AV682" s="103" t="s">
        <v>79</v>
      </c>
      <c r="AW682" s="103" t="s">
        <v>29</v>
      </c>
      <c r="AX682" s="103" t="s">
        <v>71</v>
      </c>
      <c r="AY682" s="105" t="s">
        <v>135</v>
      </c>
    </row>
    <row r="683" spans="1:65" s="111" customFormat="1">
      <c r="B683" s="110"/>
      <c r="D683" s="104" t="s">
        <v>144</v>
      </c>
      <c r="E683" s="112" t="s">
        <v>1</v>
      </c>
      <c r="F683" s="113" t="s">
        <v>897</v>
      </c>
      <c r="H683" s="114">
        <v>2</v>
      </c>
      <c r="L683" s="110"/>
      <c r="M683" s="115"/>
      <c r="N683" s="116"/>
      <c r="O683" s="116"/>
      <c r="P683" s="116"/>
      <c r="Q683" s="116"/>
      <c r="R683" s="116"/>
      <c r="S683" s="116"/>
      <c r="T683" s="117"/>
      <c r="AT683" s="112" t="s">
        <v>144</v>
      </c>
      <c r="AU683" s="112" t="s">
        <v>81</v>
      </c>
      <c r="AV683" s="111" t="s">
        <v>81</v>
      </c>
      <c r="AW683" s="111" t="s">
        <v>29</v>
      </c>
      <c r="AX683" s="111" t="s">
        <v>71</v>
      </c>
      <c r="AY683" s="112" t="s">
        <v>135</v>
      </c>
    </row>
    <row r="684" spans="1:65" s="103" customFormat="1">
      <c r="B684" s="102"/>
      <c r="D684" s="104" t="s">
        <v>144</v>
      </c>
      <c r="E684" s="105" t="s">
        <v>1</v>
      </c>
      <c r="F684" s="106" t="s">
        <v>153</v>
      </c>
      <c r="H684" s="105" t="s">
        <v>1</v>
      </c>
      <c r="L684" s="102"/>
      <c r="M684" s="107"/>
      <c r="N684" s="108"/>
      <c r="O684" s="108"/>
      <c r="P684" s="108"/>
      <c r="Q684" s="108"/>
      <c r="R684" s="108"/>
      <c r="S684" s="108"/>
      <c r="T684" s="109"/>
      <c r="AT684" s="105" t="s">
        <v>144</v>
      </c>
      <c r="AU684" s="105" t="s">
        <v>81</v>
      </c>
      <c r="AV684" s="103" t="s">
        <v>79</v>
      </c>
      <c r="AW684" s="103" t="s">
        <v>29</v>
      </c>
      <c r="AX684" s="103" t="s">
        <v>71</v>
      </c>
      <c r="AY684" s="105" t="s">
        <v>135</v>
      </c>
    </row>
    <row r="685" spans="1:65" s="111" customFormat="1">
      <c r="B685" s="110"/>
      <c r="D685" s="104" t="s">
        <v>144</v>
      </c>
      <c r="E685" s="112" t="s">
        <v>1</v>
      </c>
      <c r="F685" s="113" t="s">
        <v>897</v>
      </c>
      <c r="H685" s="114">
        <v>2</v>
      </c>
      <c r="L685" s="110"/>
      <c r="M685" s="115"/>
      <c r="N685" s="116"/>
      <c r="O685" s="116"/>
      <c r="P685" s="116"/>
      <c r="Q685" s="116"/>
      <c r="R685" s="116"/>
      <c r="S685" s="116"/>
      <c r="T685" s="117"/>
      <c r="AT685" s="112" t="s">
        <v>144</v>
      </c>
      <c r="AU685" s="112" t="s">
        <v>81</v>
      </c>
      <c r="AV685" s="111" t="s">
        <v>81</v>
      </c>
      <c r="AW685" s="111" t="s">
        <v>29</v>
      </c>
      <c r="AX685" s="111" t="s">
        <v>71</v>
      </c>
      <c r="AY685" s="112" t="s">
        <v>135</v>
      </c>
    </row>
    <row r="686" spans="1:65" s="119" customFormat="1">
      <c r="B686" s="118"/>
      <c r="D686" s="104" t="s">
        <v>144</v>
      </c>
      <c r="E686" s="120" t="s">
        <v>1</v>
      </c>
      <c r="F686" s="121" t="s">
        <v>156</v>
      </c>
      <c r="H686" s="122">
        <v>6</v>
      </c>
      <c r="L686" s="118"/>
      <c r="M686" s="123"/>
      <c r="N686" s="124"/>
      <c r="O686" s="124"/>
      <c r="P686" s="124"/>
      <c r="Q686" s="124"/>
      <c r="R686" s="124"/>
      <c r="S686" s="124"/>
      <c r="T686" s="125"/>
      <c r="AT686" s="120" t="s">
        <v>144</v>
      </c>
      <c r="AU686" s="120" t="s">
        <v>81</v>
      </c>
      <c r="AV686" s="119" t="s">
        <v>142</v>
      </c>
      <c r="AW686" s="119" t="s">
        <v>29</v>
      </c>
      <c r="AX686" s="119" t="s">
        <v>79</v>
      </c>
      <c r="AY686" s="120" t="s">
        <v>135</v>
      </c>
    </row>
    <row r="687" spans="1:65" s="15" customFormat="1" ht="24.2" customHeight="1">
      <c r="A687" s="154"/>
      <c r="B687" s="8"/>
      <c r="C687" s="91" t="s">
        <v>898</v>
      </c>
      <c r="D687" s="91" t="s">
        <v>138</v>
      </c>
      <c r="E687" s="92" t="s">
        <v>899</v>
      </c>
      <c r="F687" s="93" t="s">
        <v>900</v>
      </c>
      <c r="G687" s="94" t="s">
        <v>141</v>
      </c>
      <c r="H687" s="95">
        <v>4.6619999999999999</v>
      </c>
      <c r="I687" s="96"/>
      <c r="J687" s="97">
        <f>ROUND(I687*H687,2)</f>
        <v>0</v>
      </c>
      <c r="K687" s="98"/>
      <c r="L687" s="8"/>
      <c r="M687" s="231" t="s">
        <v>1</v>
      </c>
      <c r="N687" s="99" t="s">
        <v>36</v>
      </c>
      <c r="O687" s="28"/>
      <c r="P687" s="100">
        <f>O687*H687</f>
        <v>0</v>
      </c>
      <c r="Q687" s="100">
        <v>0</v>
      </c>
      <c r="R687" s="100">
        <f>Q687*H687</f>
        <v>0</v>
      </c>
      <c r="S687" s="100">
        <v>2.4649999999999998E-2</v>
      </c>
      <c r="T687" s="101">
        <f>S687*H687</f>
        <v>0.11491829999999999</v>
      </c>
      <c r="U687" s="154"/>
      <c r="V687" s="154"/>
      <c r="W687" s="154"/>
      <c r="X687" s="154"/>
      <c r="Y687" s="154"/>
      <c r="Z687" s="154"/>
      <c r="AA687" s="154"/>
      <c r="AB687" s="154"/>
      <c r="AC687" s="154"/>
      <c r="AD687" s="154"/>
      <c r="AE687" s="154"/>
      <c r="AR687" s="232" t="s">
        <v>242</v>
      </c>
      <c r="AT687" s="232" t="s">
        <v>138</v>
      </c>
      <c r="AU687" s="232" t="s">
        <v>81</v>
      </c>
      <c r="AY687" s="191" t="s">
        <v>135</v>
      </c>
      <c r="BE687" s="233">
        <f>IF(N687="základní",J687,0)</f>
        <v>0</v>
      </c>
      <c r="BF687" s="233">
        <f>IF(N687="snížená",J687,0)</f>
        <v>0</v>
      </c>
      <c r="BG687" s="233">
        <f>IF(N687="zákl. přenesená",J687,0)</f>
        <v>0</v>
      </c>
      <c r="BH687" s="233">
        <f>IF(N687="sníž. přenesená",J687,0)</f>
        <v>0</v>
      </c>
      <c r="BI687" s="233">
        <f>IF(N687="nulová",J687,0)</f>
        <v>0</v>
      </c>
      <c r="BJ687" s="191" t="s">
        <v>79</v>
      </c>
      <c r="BK687" s="233">
        <f>ROUND(I687*H687,2)</f>
        <v>0</v>
      </c>
      <c r="BL687" s="191" t="s">
        <v>242</v>
      </c>
      <c r="BM687" s="232" t="s">
        <v>901</v>
      </c>
    </row>
    <row r="688" spans="1:65" s="103" customFormat="1">
      <c r="B688" s="102"/>
      <c r="D688" s="104" t="s">
        <v>144</v>
      </c>
      <c r="E688" s="105" t="s">
        <v>1</v>
      </c>
      <c r="F688" s="106" t="s">
        <v>902</v>
      </c>
      <c r="H688" s="105" t="s">
        <v>1</v>
      </c>
      <c r="L688" s="102"/>
      <c r="M688" s="107"/>
      <c r="N688" s="108"/>
      <c r="O688" s="108"/>
      <c r="P688" s="108"/>
      <c r="Q688" s="108"/>
      <c r="R688" s="108"/>
      <c r="S688" s="108"/>
      <c r="T688" s="109"/>
      <c r="AT688" s="105" t="s">
        <v>144</v>
      </c>
      <c r="AU688" s="105" t="s">
        <v>81</v>
      </c>
      <c r="AV688" s="103" t="s">
        <v>79</v>
      </c>
      <c r="AW688" s="103" t="s">
        <v>29</v>
      </c>
      <c r="AX688" s="103" t="s">
        <v>71</v>
      </c>
      <c r="AY688" s="105" t="s">
        <v>135</v>
      </c>
    </row>
    <row r="689" spans="1:65" s="111" customFormat="1">
      <c r="B689" s="110"/>
      <c r="D689" s="104" t="s">
        <v>144</v>
      </c>
      <c r="E689" s="112" t="s">
        <v>1</v>
      </c>
      <c r="F689" s="113" t="s">
        <v>903</v>
      </c>
      <c r="H689" s="114">
        <v>4.6619999999999999</v>
      </c>
      <c r="L689" s="110"/>
      <c r="M689" s="115"/>
      <c r="N689" s="116"/>
      <c r="O689" s="116"/>
      <c r="P689" s="116"/>
      <c r="Q689" s="116"/>
      <c r="R689" s="116"/>
      <c r="S689" s="116"/>
      <c r="T689" s="117"/>
      <c r="AT689" s="112" t="s">
        <v>144</v>
      </c>
      <c r="AU689" s="112" t="s">
        <v>81</v>
      </c>
      <c r="AV689" s="111" t="s">
        <v>81</v>
      </c>
      <c r="AW689" s="111" t="s">
        <v>29</v>
      </c>
      <c r="AX689" s="111" t="s">
        <v>79</v>
      </c>
      <c r="AY689" s="112" t="s">
        <v>135</v>
      </c>
    </row>
    <row r="690" spans="1:65" s="15" customFormat="1" ht="24.2" customHeight="1">
      <c r="A690" s="154"/>
      <c r="B690" s="8"/>
      <c r="C690" s="91" t="s">
        <v>904</v>
      </c>
      <c r="D690" s="91" t="s">
        <v>138</v>
      </c>
      <c r="E690" s="92" t="s">
        <v>905</v>
      </c>
      <c r="F690" s="93" t="s">
        <v>906</v>
      </c>
      <c r="G690" s="94" t="s">
        <v>149</v>
      </c>
      <c r="H690" s="95">
        <v>5</v>
      </c>
      <c r="I690" s="96"/>
      <c r="J690" s="97">
        <f>ROUND(I690*H690,2)</f>
        <v>0</v>
      </c>
      <c r="K690" s="98"/>
      <c r="L690" s="8"/>
      <c r="M690" s="231" t="s">
        <v>1</v>
      </c>
      <c r="N690" s="99" t="s">
        <v>36</v>
      </c>
      <c r="O690" s="28"/>
      <c r="P690" s="100">
        <f>O690*H690</f>
        <v>0</v>
      </c>
      <c r="Q690" s="100">
        <v>0</v>
      </c>
      <c r="R690" s="100">
        <f>Q690*H690</f>
        <v>0</v>
      </c>
      <c r="S690" s="100">
        <v>0</v>
      </c>
      <c r="T690" s="101">
        <f>S690*H690</f>
        <v>0</v>
      </c>
      <c r="U690" s="154"/>
      <c r="V690" s="154"/>
      <c r="W690" s="154"/>
      <c r="X690" s="154"/>
      <c r="Y690" s="154"/>
      <c r="Z690" s="154"/>
      <c r="AA690" s="154"/>
      <c r="AB690" s="154"/>
      <c r="AC690" s="154"/>
      <c r="AD690" s="154"/>
      <c r="AE690" s="154"/>
      <c r="AR690" s="232" t="s">
        <v>242</v>
      </c>
      <c r="AT690" s="232" t="s">
        <v>138</v>
      </c>
      <c r="AU690" s="232" t="s">
        <v>81</v>
      </c>
      <c r="AY690" s="191" t="s">
        <v>135</v>
      </c>
      <c r="BE690" s="233">
        <f>IF(N690="základní",J690,0)</f>
        <v>0</v>
      </c>
      <c r="BF690" s="233">
        <f>IF(N690="snížená",J690,0)</f>
        <v>0</v>
      </c>
      <c r="BG690" s="233">
        <f>IF(N690="zákl. přenesená",J690,0)</f>
        <v>0</v>
      </c>
      <c r="BH690" s="233">
        <f>IF(N690="sníž. přenesená",J690,0)</f>
        <v>0</v>
      </c>
      <c r="BI690" s="233">
        <f>IF(N690="nulová",J690,0)</f>
        <v>0</v>
      </c>
      <c r="BJ690" s="191" t="s">
        <v>79</v>
      </c>
      <c r="BK690" s="233">
        <f>ROUND(I690*H690,2)</f>
        <v>0</v>
      </c>
      <c r="BL690" s="191" t="s">
        <v>242</v>
      </c>
      <c r="BM690" s="232" t="s">
        <v>907</v>
      </c>
    </row>
    <row r="691" spans="1:65" s="103" customFormat="1">
      <c r="B691" s="102"/>
      <c r="D691" s="104" t="s">
        <v>144</v>
      </c>
      <c r="E691" s="105" t="s">
        <v>1</v>
      </c>
      <c r="F691" s="106" t="s">
        <v>168</v>
      </c>
      <c r="H691" s="105" t="s">
        <v>1</v>
      </c>
      <c r="L691" s="102"/>
      <c r="M691" s="107"/>
      <c r="N691" s="108"/>
      <c r="O691" s="108"/>
      <c r="P691" s="108"/>
      <c r="Q691" s="108"/>
      <c r="R691" s="108"/>
      <c r="S691" s="108"/>
      <c r="T691" s="109"/>
      <c r="AT691" s="105" t="s">
        <v>144</v>
      </c>
      <c r="AU691" s="105" t="s">
        <v>81</v>
      </c>
      <c r="AV691" s="103" t="s">
        <v>79</v>
      </c>
      <c r="AW691" s="103" t="s">
        <v>29</v>
      </c>
      <c r="AX691" s="103" t="s">
        <v>71</v>
      </c>
      <c r="AY691" s="105" t="s">
        <v>135</v>
      </c>
    </row>
    <row r="692" spans="1:65" s="111" customFormat="1">
      <c r="B692" s="110"/>
      <c r="D692" s="104" t="s">
        <v>144</v>
      </c>
      <c r="E692" s="112" t="s">
        <v>1</v>
      </c>
      <c r="F692" s="113" t="s">
        <v>81</v>
      </c>
      <c r="H692" s="114">
        <v>2</v>
      </c>
      <c r="L692" s="110"/>
      <c r="M692" s="115"/>
      <c r="N692" s="116"/>
      <c r="O692" s="116"/>
      <c r="P692" s="116"/>
      <c r="Q692" s="116"/>
      <c r="R692" s="116"/>
      <c r="S692" s="116"/>
      <c r="T692" s="117"/>
      <c r="AT692" s="112" t="s">
        <v>144</v>
      </c>
      <c r="AU692" s="112" t="s">
        <v>81</v>
      </c>
      <c r="AV692" s="111" t="s">
        <v>81</v>
      </c>
      <c r="AW692" s="111" t="s">
        <v>29</v>
      </c>
      <c r="AX692" s="111" t="s">
        <v>71</v>
      </c>
      <c r="AY692" s="112" t="s">
        <v>135</v>
      </c>
    </row>
    <row r="693" spans="1:65" s="103" customFormat="1">
      <c r="B693" s="102"/>
      <c r="D693" s="104" t="s">
        <v>144</v>
      </c>
      <c r="E693" s="105" t="s">
        <v>1</v>
      </c>
      <c r="F693" s="106" t="s">
        <v>170</v>
      </c>
      <c r="H693" s="105" t="s">
        <v>1</v>
      </c>
      <c r="L693" s="102"/>
      <c r="M693" s="107"/>
      <c r="N693" s="108"/>
      <c r="O693" s="108"/>
      <c r="P693" s="108"/>
      <c r="Q693" s="108"/>
      <c r="R693" s="108"/>
      <c r="S693" s="108"/>
      <c r="T693" s="109"/>
      <c r="AT693" s="105" t="s">
        <v>144</v>
      </c>
      <c r="AU693" s="105" t="s">
        <v>81</v>
      </c>
      <c r="AV693" s="103" t="s">
        <v>79</v>
      </c>
      <c r="AW693" s="103" t="s">
        <v>29</v>
      </c>
      <c r="AX693" s="103" t="s">
        <v>71</v>
      </c>
      <c r="AY693" s="105" t="s">
        <v>135</v>
      </c>
    </row>
    <row r="694" spans="1:65" s="111" customFormat="1">
      <c r="B694" s="110"/>
      <c r="D694" s="104" t="s">
        <v>144</v>
      </c>
      <c r="E694" s="112" t="s">
        <v>1</v>
      </c>
      <c r="F694" s="113" t="s">
        <v>81</v>
      </c>
      <c r="H694" s="114">
        <v>2</v>
      </c>
      <c r="L694" s="110"/>
      <c r="M694" s="115"/>
      <c r="N694" s="116"/>
      <c r="O694" s="116"/>
      <c r="P694" s="116"/>
      <c r="Q694" s="116"/>
      <c r="R694" s="116"/>
      <c r="S694" s="116"/>
      <c r="T694" s="117"/>
      <c r="AT694" s="112" t="s">
        <v>144</v>
      </c>
      <c r="AU694" s="112" t="s">
        <v>81</v>
      </c>
      <c r="AV694" s="111" t="s">
        <v>81</v>
      </c>
      <c r="AW694" s="111" t="s">
        <v>29</v>
      </c>
      <c r="AX694" s="111" t="s">
        <v>71</v>
      </c>
      <c r="AY694" s="112" t="s">
        <v>135</v>
      </c>
    </row>
    <row r="695" spans="1:65" s="103" customFormat="1">
      <c r="B695" s="102"/>
      <c r="D695" s="104" t="s">
        <v>144</v>
      </c>
      <c r="E695" s="105" t="s">
        <v>1</v>
      </c>
      <c r="F695" s="106" t="s">
        <v>155</v>
      </c>
      <c r="H695" s="105" t="s">
        <v>1</v>
      </c>
      <c r="L695" s="102"/>
      <c r="M695" s="107"/>
      <c r="N695" s="108"/>
      <c r="O695" s="108"/>
      <c r="P695" s="108"/>
      <c r="Q695" s="108"/>
      <c r="R695" s="108"/>
      <c r="S695" s="108"/>
      <c r="T695" s="109"/>
      <c r="AT695" s="105" t="s">
        <v>144</v>
      </c>
      <c r="AU695" s="105" t="s">
        <v>81</v>
      </c>
      <c r="AV695" s="103" t="s">
        <v>79</v>
      </c>
      <c r="AW695" s="103" t="s">
        <v>29</v>
      </c>
      <c r="AX695" s="103" t="s">
        <v>71</v>
      </c>
      <c r="AY695" s="105" t="s">
        <v>135</v>
      </c>
    </row>
    <row r="696" spans="1:65" s="111" customFormat="1">
      <c r="B696" s="110"/>
      <c r="D696" s="104" t="s">
        <v>144</v>
      </c>
      <c r="E696" s="112" t="s">
        <v>1</v>
      </c>
      <c r="F696" s="113" t="s">
        <v>79</v>
      </c>
      <c r="H696" s="114">
        <v>1</v>
      </c>
      <c r="L696" s="110"/>
      <c r="M696" s="115"/>
      <c r="N696" s="116"/>
      <c r="O696" s="116"/>
      <c r="P696" s="116"/>
      <c r="Q696" s="116"/>
      <c r="R696" s="116"/>
      <c r="S696" s="116"/>
      <c r="T696" s="117"/>
      <c r="AT696" s="112" t="s">
        <v>144</v>
      </c>
      <c r="AU696" s="112" t="s">
        <v>81</v>
      </c>
      <c r="AV696" s="111" t="s">
        <v>81</v>
      </c>
      <c r="AW696" s="111" t="s">
        <v>29</v>
      </c>
      <c r="AX696" s="111" t="s">
        <v>71</v>
      </c>
      <c r="AY696" s="112" t="s">
        <v>135</v>
      </c>
    </row>
    <row r="697" spans="1:65" s="119" customFormat="1">
      <c r="B697" s="118"/>
      <c r="D697" s="104" t="s">
        <v>144</v>
      </c>
      <c r="E697" s="120" t="s">
        <v>1</v>
      </c>
      <c r="F697" s="121" t="s">
        <v>156</v>
      </c>
      <c r="H697" s="122">
        <v>5</v>
      </c>
      <c r="L697" s="118"/>
      <c r="M697" s="123"/>
      <c r="N697" s="124"/>
      <c r="O697" s="124"/>
      <c r="P697" s="124"/>
      <c r="Q697" s="124"/>
      <c r="R697" s="124"/>
      <c r="S697" s="124"/>
      <c r="T697" s="125"/>
      <c r="AT697" s="120" t="s">
        <v>144</v>
      </c>
      <c r="AU697" s="120" t="s">
        <v>81</v>
      </c>
      <c r="AV697" s="119" t="s">
        <v>142</v>
      </c>
      <c r="AW697" s="119" t="s">
        <v>29</v>
      </c>
      <c r="AX697" s="119" t="s">
        <v>79</v>
      </c>
      <c r="AY697" s="120" t="s">
        <v>135</v>
      </c>
    </row>
    <row r="698" spans="1:65" s="15" customFormat="1" ht="24.2" customHeight="1">
      <c r="A698" s="154"/>
      <c r="B698" s="8"/>
      <c r="C698" s="126" t="s">
        <v>908</v>
      </c>
      <c r="D698" s="126" t="s">
        <v>190</v>
      </c>
      <c r="E698" s="127" t="s">
        <v>909</v>
      </c>
      <c r="F698" s="128" t="s">
        <v>910</v>
      </c>
      <c r="G698" s="129" t="s">
        <v>149</v>
      </c>
      <c r="H698" s="130">
        <v>5</v>
      </c>
      <c r="I698" s="131"/>
      <c r="J698" s="132">
        <f>ROUND(I698*H698,2)</f>
        <v>0</v>
      </c>
      <c r="K698" s="133"/>
      <c r="L698" s="234"/>
      <c r="M698" s="235" t="s">
        <v>1</v>
      </c>
      <c r="N698" s="134" t="s">
        <v>36</v>
      </c>
      <c r="O698" s="28"/>
      <c r="P698" s="100">
        <f>O698*H698</f>
        <v>0</v>
      </c>
      <c r="Q698" s="100">
        <v>1.6E-2</v>
      </c>
      <c r="R698" s="100">
        <f>Q698*H698</f>
        <v>0.08</v>
      </c>
      <c r="S698" s="100">
        <v>0</v>
      </c>
      <c r="T698" s="101">
        <f>S698*H698</f>
        <v>0</v>
      </c>
      <c r="U698" s="154"/>
      <c r="V698" s="154"/>
      <c r="W698" s="154"/>
      <c r="X698" s="154"/>
      <c r="Y698" s="154"/>
      <c r="Z698" s="154"/>
      <c r="AA698" s="154"/>
      <c r="AB698" s="154"/>
      <c r="AC698" s="154"/>
      <c r="AD698" s="154"/>
      <c r="AE698" s="154"/>
      <c r="AR698" s="232" t="s">
        <v>335</v>
      </c>
      <c r="AT698" s="232" t="s">
        <v>190</v>
      </c>
      <c r="AU698" s="232" t="s">
        <v>81</v>
      </c>
      <c r="AY698" s="191" t="s">
        <v>135</v>
      </c>
      <c r="BE698" s="233">
        <f>IF(N698="základní",J698,0)</f>
        <v>0</v>
      </c>
      <c r="BF698" s="233">
        <f>IF(N698="snížená",J698,0)</f>
        <v>0</v>
      </c>
      <c r="BG698" s="233">
        <f>IF(N698="zákl. přenesená",J698,0)</f>
        <v>0</v>
      </c>
      <c r="BH698" s="233">
        <f>IF(N698="sníž. přenesená",J698,0)</f>
        <v>0</v>
      </c>
      <c r="BI698" s="233">
        <f>IF(N698="nulová",J698,0)</f>
        <v>0</v>
      </c>
      <c r="BJ698" s="191" t="s">
        <v>79</v>
      </c>
      <c r="BK698" s="233">
        <f>ROUND(I698*H698,2)</f>
        <v>0</v>
      </c>
      <c r="BL698" s="191" t="s">
        <v>242</v>
      </c>
      <c r="BM698" s="232" t="s">
        <v>911</v>
      </c>
    </row>
    <row r="699" spans="1:65" s="15" customFormat="1" ht="24.2" customHeight="1">
      <c r="A699" s="154"/>
      <c r="B699" s="8"/>
      <c r="C699" s="91" t="s">
        <v>912</v>
      </c>
      <c r="D699" s="91" t="s">
        <v>138</v>
      </c>
      <c r="E699" s="92" t="s">
        <v>913</v>
      </c>
      <c r="F699" s="93" t="s">
        <v>914</v>
      </c>
      <c r="G699" s="94" t="s">
        <v>149</v>
      </c>
      <c r="H699" s="95">
        <v>4</v>
      </c>
      <c r="I699" s="96"/>
      <c r="J699" s="97">
        <f>ROUND(I699*H699,2)</f>
        <v>0</v>
      </c>
      <c r="K699" s="98"/>
      <c r="L699" s="8"/>
      <c r="M699" s="231" t="s">
        <v>1</v>
      </c>
      <c r="N699" s="99" t="s">
        <v>36</v>
      </c>
      <c r="O699" s="28"/>
      <c r="P699" s="100">
        <f>O699*H699</f>
        <v>0</v>
      </c>
      <c r="Q699" s="100">
        <v>0</v>
      </c>
      <c r="R699" s="100">
        <f>Q699*H699</f>
        <v>0</v>
      </c>
      <c r="S699" s="100">
        <v>0</v>
      </c>
      <c r="T699" s="101">
        <f>S699*H699</f>
        <v>0</v>
      </c>
      <c r="U699" s="154"/>
      <c r="V699" s="154"/>
      <c r="W699" s="154"/>
      <c r="X699" s="154"/>
      <c r="Y699" s="154"/>
      <c r="Z699" s="154"/>
      <c r="AA699" s="154"/>
      <c r="AB699" s="154"/>
      <c r="AC699" s="154"/>
      <c r="AD699" s="154"/>
      <c r="AE699" s="154"/>
      <c r="AR699" s="232" t="s">
        <v>242</v>
      </c>
      <c r="AT699" s="232" t="s">
        <v>138</v>
      </c>
      <c r="AU699" s="232" t="s">
        <v>81</v>
      </c>
      <c r="AY699" s="191" t="s">
        <v>135</v>
      </c>
      <c r="BE699" s="233">
        <f>IF(N699="základní",J699,0)</f>
        <v>0</v>
      </c>
      <c r="BF699" s="233">
        <f>IF(N699="snížená",J699,0)</f>
        <v>0</v>
      </c>
      <c r="BG699" s="233">
        <f>IF(N699="zákl. přenesená",J699,0)</f>
        <v>0</v>
      </c>
      <c r="BH699" s="233">
        <f>IF(N699="sníž. přenesená",J699,0)</f>
        <v>0</v>
      </c>
      <c r="BI699" s="233">
        <f>IF(N699="nulová",J699,0)</f>
        <v>0</v>
      </c>
      <c r="BJ699" s="191" t="s">
        <v>79</v>
      </c>
      <c r="BK699" s="233">
        <f>ROUND(I699*H699,2)</f>
        <v>0</v>
      </c>
      <c r="BL699" s="191" t="s">
        <v>242</v>
      </c>
      <c r="BM699" s="232" t="s">
        <v>915</v>
      </c>
    </row>
    <row r="700" spans="1:65" s="103" customFormat="1">
      <c r="B700" s="102"/>
      <c r="D700" s="104" t="s">
        <v>144</v>
      </c>
      <c r="E700" s="105" t="s">
        <v>1</v>
      </c>
      <c r="F700" s="106" t="s">
        <v>198</v>
      </c>
      <c r="H700" s="105" t="s">
        <v>1</v>
      </c>
      <c r="L700" s="102"/>
      <c r="M700" s="107"/>
      <c r="N700" s="108"/>
      <c r="O700" s="108"/>
      <c r="P700" s="108"/>
      <c r="Q700" s="108"/>
      <c r="R700" s="108"/>
      <c r="S700" s="108"/>
      <c r="T700" s="109"/>
      <c r="AT700" s="105" t="s">
        <v>144</v>
      </c>
      <c r="AU700" s="105" t="s">
        <v>81</v>
      </c>
      <c r="AV700" s="103" t="s">
        <v>79</v>
      </c>
      <c r="AW700" s="103" t="s">
        <v>29</v>
      </c>
      <c r="AX700" s="103" t="s">
        <v>71</v>
      </c>
      <c r="AY700" s="105" t="s">
        <v>135</v>
      </c>
    </row>
    <row r="701" spans="1:65" s="111" customFormat="1">
      <c r="B701" s="110"/>
      <c r="D701" s="104" t="s">
        <v>144</v>
      </c>
      <c r="E701" s="112" t="s">
        <v>1</v>
      </c>
      <c r="F701" s="113" t="s">
        <v>79</v>
      </c>
      <c r="H701" s="114">
        <v>1</v>
      </c>
      <c r="L701" s="110"/>
      <c r="M701" s="115"/>
      <c r="N701" s="116"/>
      <c r="O701" s="116"/>
      <c r="P701" s="116"/>
      <c r="Q701" s="116"/>
      <c r="R701" s="116"/>
      <c r="S701" s="116"/>
      <c r="T701" s="117"/>
      <c r="AT701" s="112" t="s">
        <v>144</v>
      </c>
      <c r="AU701" s="112" t="s">
        <v>81</v>
      </c>
      <c r="AV701" s="111" t="s">
        <v>81</v>
      </c>
      <c r="AW701" s="111" t="s">
        <v>29</v>
      </c>
      <c r="AX701" s="111" t="s">
        <v>71</v>
      </c>
      <c r="AY701" s="112" t="s">
        <v>135</v>
      </c>
    </row>
    <row r="702" spans="1:65" s="103" customFormat="1">
      <c r="B702" s="102"/>
      <c r="D702" s="104" t="s">
        <v>144</v>
      </c>
      <c r="E702" s="105" t="s">
        <v>1</v>
      </c>
      <c r="F702" s="106" t="s">
        <v>152</v>
      </c>
      <c r="H702" s="105" t="s">
        <v>1</v>
      </c>
      <c r="L702" s="102"/>
      <c r="M702" s="107"/>
      <c r="N702" s="108"/>
      <c r="O702" s="108"/>
      <c r="P702" s="108"/>
      <c r="Q702" s="108"/>
      <c r="R702" s="108"/>
      <c r="S702" s="108"/>
      <c r="T702" s="109"/>
      <c r="AT702" s="105" t="s">
        <v>144</v>
      </c>
      <c r="AU702" s="105" t="s">
        <v>81</v>
      </c>
      <c r="AV702" s="103" t="s">
        <v>79</v>
      </c>
      <c r="AW702" s="103" t="s">
        <v>29</v>
      </c>
      <c r="AX702" s="103" t="s">
        <v>71</v>
      </c>
      <c r="AY702" s="105" t="s">
        <v>135</v>
      </c>
    </row>
    <row r="703" spans="1:65" s="111" customFormat="1">
      <c r="B703" s="110"/>
      <c r="D703" s="104" t="s">
        <v>144</v>
      </c>
      <c r="E703" s="112" t="s">
        <v>1</v>
      </c>
      <c r="F703" s="113" t="s">
        <v>79</v>
      </c>
      <c r="H703" s="114">
        <v>1</v>
      </c>
      <c r="L703" s="110"/>
      <c r="M703" s="115"/>
      <c r="N703" s="116"/>
      <c r="O703" s="116"/>
      <c r="P703" s="116"/>
      <c r="Q703" s="116"/>
      <c r="R703" s="116"/>
      <c r="S703" s="116"/>
      <c r="T703" s="117"/>
      <c r="AT703" s="112" t="s">
        <v>144</v>
      </c>
      <c r="AU703" s="112" t="s">
        <v>81</v>
      </c>
      <c r="AV703" s="111" t="s">
        <v>81</v>
      </c>
      <c r="AW703" s="111" t="s">
        <v>29</v>
      </c>
      <c r="AX703" s="111" t="s">
        <v>71</v>
      </c>
      <c r="AY703" s="112" t="s">
        <v>135</v>
      </c>
    </row>
    <row r="704" spans="1:65" s="103" customFormat="1">
      <c r="B704" s="102"/>
      <c r="D704" s="104" t="s">
        <v>144</v>
      </c>
      <c r="E704" s="105" t="s">
        <v>1</v>
      </c>
      <c r="F704" s="106" t="s">
        <v>199</v>
      </c>
      <c r="H704" s="105" t="s">
        <v>1</v>
      </c>
      <c r="L704" s="102"/>
      <c r="M704" s="107"/>
      <c r="N704" s="108"/>
      <c r="O704" s="108"/>
      <c r="P704" s="108"/>
      <c r="Q704" s="108"/>
      <c r="R704" s="108"/>
      <c r="S704" s="108"/>
      <c r="T704" s="109"/>
      <c r="AT704" s="105" t="s">
        <v>144</v>
      </c>
      <c r="AU704" s="105" t="s">
        <v>81</v>
      </c>
      <c r="AV704" s="103" t="s">
        <v>79</v>
      </c>
      <c r="AW704" s="103" t="s">
        <v>29</v>
      </c>
      <c r="AX704" s="103" t="s">
        <v>71</v>
      </c>
      <c r="AY704" s="105" t="s">
        <v>135</v>
      </c>
    </row>
    <row r="705" spans="1:65" s="111" customFormat="1">
      <c r="B705" s="110"/>
      <c r="D705" s="104" t="s">
        <v>144</v>
      </c>
      <c r="E705" s="112" t="s">
        <v>1</v>
      </c>
      <c r="F705" s="113" t="s">
        <v>79</v>
      </c>
      <c r="H705" s="114">
        <v>1</v>
      </c>
      <c r="L705" s="110"/>
      <c r="M705" s="115"/>
      <c r="N705" s="116"/>
      <c r="O705" s="116"/>
      <c r="P705" s="116"/>
      <c r="Q705" s="116"/>
      <c r="R705" s="116"/>
      <c r="S705" s="116"/>
      <c r="T705" s="117"/>
      <c r="AT705" s="112" t="s">
        <v>144</v>
      </c>
      <c r="AU705" s="112" t="s">
        <v>81</v>
      </c>
      <c r="AV705" s="111" t="s">
        <v>81</v>
      </c>
      <c r="AW705" s="111" t="s">
        <v>29</v>
      </c>
      <c r="AX705" s="111" t="s">
        <v>71</v>
      </c>
      <c r="AY705" s="112" t="s">
        <v>135</v>
      </c>
    </row>
    <row r="706" spans="1:65" s="103" customFormat="1">
      <c r="B706" s="102"/>
      <c r="D706" s="104" t="s">
        <v>144</v>
      </c>
      <c r="E706" s="105" t="s">
        <v>1</v>
      </c>
      <c r="F706" s="106" t="s">
        <v>916</v>
      </c>
      <c r="H706" s="105" t="s">
        <v>1</v>
      </c>
      <c r="L706" s="102"/>
      <c r="M706" s="107"/>
      <c r="N706" s="108"/>
      <c r="O706" s="108"/>
      <c r="P706" s="108"/>
      <c r="Q706" s="108"/>
      <c r="R706" s="108"/>
      <c r="S706" s="108"/>
      <c r="T706" s="109"/>
      <c r="AT706" s="105" t="s">
        <v>144</v>
      </c>
      <c r="AU706" s="105" t="s">
        <v>81</v>
      </c>
      <c r="AV706" s="103" t="s">
        <v>79</v>
      </c>
      <c r="AW706" s="103" t="s">
        <v>29</v>
      </c>
      <c r="AX706" s="103" t="s">
        <v>71</v>
      </c>
      <c r="AY706" s="105" t="s">
        <v>135</v>
      </c>
    </row>
    <row r="707" spans="1:65" s="111" customFormat="1">
      <c r="B707" s="110"/>
      <c r="D707" s="104" t="s">
        <v>144</v>
      </c>
      <c r="E707" s="112" t="s">
        <v>1</v>
      </c>
      <c r="F707" s="113" t="s">
        <v>79</v>
      </c>
      <c r="H707" s="114">
        <v>1</v>
      </c>
      <c r="L707" s="110"/>
      <c r="M707" s="115"/>
      <c r="N707" s="116"/>
      <c r="O707" s="116"/>
      <c r="P707" s="116"/>
      <c r="Q707" s="116"/>
      <c r="R707" s="116"/>
      <c r="S707" s="116"/>
      <c r="T707" s="117"/>
      <c r="AT707" s="112" t="s">
        <v>144</v>
      </c>
      <c r="AU707" s="112" t="s">
        <v>81</v>
      </c>
      <c r="AV707" s="111" t="s">
        <v>81</v>
      </c>
      <c r="AW707" s="111" t="s">
        <v>29</v>
      </c>
      <c r="AX707" s="111" t="s">
        <v>71</v>
      </c>
      <c r="AY707" s="112" t="s">
        <v>135</v>
      </c>
    </row>
    <row r="708" spans="1:65" s="119" customFormat="1">
      <c r="B708" s="118"/>
      <c r="D708" s="104" t="s">
        <v>144</v>
      </c>
      <c r="E708" s="120" t="s">
        <v>1</v>
      </c>
      <c r="F708" s="121" t="s">
        <v>156</v>
      </c>
      <c r="H708" s="122">
        <v>4</v>
      </c>
      <c r="L708" s="118"/>
      <c r="M708" s="123"/>
      <c r="N708" s="124"/>
      <c r="O708" s="124"/>
      <c r="P708" s="124"/>
      <c r="Q708" s="124"/>
      <c r="R708" s="124"/>
      <c r="S708" s="124"/>
      <c r="T708" s="125"/>
      <c r="AT708" s="120" t="s">
        <v>144</v>
      </c>
      <c r="AU708" s="120" t="s">
        <v>81</v>
      </c>
      <c r="AV708" s="119" t="s">
        <v>142</v>
      </c>
      <c r="AW708" s="119" t="s">
        <v>29</v>
      </c>
      <c r="AX708" s="119" t="s">
        <v>79</v>
      </c>
      <c r="AY708" s="120" t="s">
        <v>135</v>
      </c>
    </row>
    <row r="709" spans="1:65" s="15" customFormat="1" ht="33" customHeight="1">
      <c r="A709" s="154"/>
      <c r="B709" s="8"/>
      <c r="C709" s="126" t="s">
        <v>917</v>
      </c>
      <c r="D709" s="126" t="s">
        <v>190</v>
      </c>
      <c r="E709" s="127" t="s">
        <v>918</v>
      </c>
      <c r="F709" s="128" t="s">
        <v>919</v>
      </c>
      <c r="G709" s="129" t="s">
        <v>149</v>
      </c>
      <c r="H709" s="130">
        <v>4</v>
      </c>
      <c r="I709" s="131"/>
      <c r="J709" s="132">
        <f>ROUND(I709*H709,2)</f>
        <v>0</v>
      </c>
      <c r="K709" s="133"/>
      <c r="L709" s="234"/>
      <c r="M709" s="235" t="s">
        <v>1</v>
      </c>
      <c r="N709" s="134" t="s">
        <v>36</v>
      </c>
      <c r="O709" s="28"/>
      <c r="P709" s="100">
        <f>O709*H709</f>
        <v>0</v>
      </c>
      <c r="Q709" s="100">
        <v>4.2999999999999997E-2</v>
      </c>
      <c r="R709" s="100">
        <f>Q709*H709</f>
        <v>0.17199999999999999</v>
      </c>
      <c r="S709" s="100">
        <v>0</v>
      </c>
      <c r="T709" s="101">
        <f>S709*H709</f>
        <v>0</v>
      </c>
      <c r="U709" s="154"/>
      <c r="V709" s="154"/>
      <c r="W709" s="154"/>
      <c r="X709" s="154"/>
      <c r="Y709" s="154"/>
      <c r="Z709" s="154"/>
      <c r="AA709" s="154"/>
      <c r="AB709" s="154"/>
      <c r="AC709" s="154"/>
      <c r="AD709" s="154"/>
      <c r="AE709" s="154"/>
      <c r="AR709" s="232" t="s">
        <v>335</v>
      </c>
      <c r="AT709" s="232" t="s">
        <v>190</v>
      </c>
      <c r="AU709" s="232" t="s">
        <v>81</v>
      </c>
      <c r="AY709" s="191" t="s">
        <v>135</v>
      </c>
      <c r="BE709" s="233">
        <f>IF(N709="základní",J709,0)</f>
        <v>0</v>
      </c>
      <c r="BF709" s="233">
        <f>IF(N709="snížená",J709,0)</f>
        <v>0</v>
      </c>
      <c r="BG709" s="233">
        <f>IF(N709="zákl. přenesená",J709,0)</f>
        <v>0</v>
      </c>
      <c r="BH709" s="233">
        <f>IF(N709="sníž. přenesená",J709,0)</f>
        <v>0</v>
      </c>
      <c r="BI709" s="233">
        <f>IF(N709="nulová",J709,0)</f>
        <v>0</v>
      </c>
      <c r="BJ709" s="191" t="s">
        <v>79</v>
      </c>
      <c r="BK709" s="233">
        <f>ROUND(I709*H709,2)</f>
        <v>0</v>
      </c>
      <c r="BL709" s="191" t="s">
        <v>242</v>
      </c>
      <c r="BM709" s="232" t="s">
        <v>920</v>
      </c>
    </row>
    <row r="710" spans="1:65" s="15" customFormat="1" ht="16.5" customHeight="1">
      <c r="A710" s="154"/>
      <c r="B710" s="8"/>
      <c r="C710" s="91" t="s">
        <v>921</v>
      </c>
      <c r="D710" s="91" t="s">
        <v>138</v>
      </c>
      <c r="E710" s="92" t="s">
        <v>922</v>
      </c>
      <c r="F710" s="93" t="s">
        <v>923</v>
      </c>
      <c r="G710" s="94" t="s">
        <v>149</v>
      </c>
      <c r="H710" s="95">
        <v>9</v>
      </c>
      <c r="I710" s="96"/>
      <c r="J710" s="97">
        <f>ROUND(I710*H710,2)</f>
        <v>0</v>
      </c>
      <c r="K710" s="98"/>
      <c r="L710" s="8"/>
      <c r="M710" s="231" t="s">
        <v>1</v>
      </c>
      <c r="N710" s="99" t="s">
        <v>36</v>
      </c>
      <c r="O710" s="28"/>
      <c r="P710" s="100">
        <f>O710*H710</f>
        <v>0</v>
      </c>
      <c r="Q710" s="100">
        <v>0</v>
      </c>
      <c r="R710" s="100">
        <f>Q710*H710</f>
        <v>0</v>
      </c>
      <c r="S710" s="100">
        <v>0</v>
      </c>
      <c r="T710" s="101">
        <f>S710*H710</f>
        <v>0</v>
      </c>
      <c r="U710" s="154"/>
      <c r="V710" s="154"/>
      <c r="W710" s="154"/>
      <c r="X710" s="154"/>
      <c r="Y710" s="154"/>
      <c r="Z710" s="154"/>
      <c r="AA710" s="154"/>
      <c r="AB710" s="154"/>
      <c r="AC710" s="154"/>
      <c r="AD710" s="154"/>
      <c r="AE710" s="154"/>
      <c r="AR710" s="232" t="s">
        <v>242</v>
      </c>
      <c r="AT710" s="232" t="s">
        <v>138</v>
      </c>
      <c r="AU710" s="232" t="s">
        <v>81</v>
      </c>
      <c r="AY710" s="191" t="s">
        <v>135</v>
      </c>
      <c r="BE710" s="233">
        <f>IF(N710="základní",J710,0)</f>
        <v>0</v>
      </c>
      <c r="BF710" s="233">
        <f>IF(N710="snížená",J710,0)</f>
        <v>0</v>
      </c>
      <c r="BG710" s="233">
        <f>IF(N710="zákl. přenesená",J710,0)</f>
        <v>0</v>
      </c>
      <c r="BH710" s="233">
        <f>IF(N710="sníž. přenesená",J710,0)</f>
        <v>0</v>
      </c>
      <c r="BI710" s="233">
        <f>IF(N710="nulová",J710,0)</f>
        <v>0</v>
      </c>
      <c r="BJ710" s="191" t="s">
        <v>79</v>
      </c>
      <c r="BK710" s="233">
        <f>ROUND(I710*H710,2)</f>
        <v>0</v>
      </c>
      <c r="BL710" s="191" t="s">
        <v>242</v>
      </c>
      <c r="BM710" s="232" t="s">
        <v>924</v>
      </c>
    </row>
    <row r="711" spans="1:65" s="111" customFormat="1">
      <c r="B711" s="110"/>
      <c r="D711" s="104" t="s">
        <v>144</v>
      </c>
      <c r="E711" s="112" t="s">
        <v>1</v>
      </c>
      <c r="F711" s="113" t="s">
        <v>925</v>
      </c>
      <c r="H711" s="114">
        <v>9</v>
      </c>
      <c r="L711" s="110"/>
      <c r="M711" s="115"/>
      <c r="N711" s="116"/>
      <c r="O711" s="116"/>
      <c r="P711" s="116"/>
      <c r="Q711" s="116"/>
      <c r="R711" s="116"/>
      <c r="S711" s="116"/>
      <c r="T711" s="117"/>
      <c r="AT711" s="112" t="s">
        <v>144</v>
      </c>
      <c r="AU711" s="112" t="s">
        <v>81</v>
      </c>
      <c r="AV711" s="111" t="s">
        <v>81</v>
      </c>
      <c r="AW711" s="111" t="s">
        <v>29</v>
      </c>
      <c r="AX711" s="111" t="s">
        <v>79</v>
      </c>
      <c r="AY711" s="112" t="s">
        <v>135</v>
      </c>
    </row>
    <row r="712" spans="1:65" s="15" customFormat="1" ht="24.2" customHeight="1">
      <c r="A712" s="154"/>
      <c r="B712" s="8"/>
      <c r="C712" s="126" t="s">
        <v>926</v>
      </c>
      <c r="D712" s="126" t="s">
        <v>190</v>
      </c>
      <c r="E712" s="127" t="s">
        <v>927</v>
      </c>
      <c r="F712" s="128" t="s">
        <v>928</v>
      </c>
      <c r="G712" s="129" t="s">
        <v>149</v>
      </c>
      <c r="H712" s="130">
        <v>9</v>
      </c>
      <c r="I712" s="131"/>
      <c r="J712" s="132">
        <f>ROUND(I712*H712,2)</f>
        <v>0</v>
      </c>
      <c r="K712" s="133"/>
      <c r="L712" s="234"/>
      <c r="M712" s="235" t="s">
        <v>1</v>
      </c>
      <c r="N712" s="134" t="s">
        <v>36</v>
      </c>
      <c r="O712" s="28"/>
      <c r="P712" s="100">
        <f>O712*H712</f>
        <v>0</v>
      </c>
      <c r="Q712" s="100">
        <v>1.4999999999999999E-4</v>
      </c>
      <c r="R712" s="100">
        <f>Q712*H712</f>
        <v>1.3499999999999999E-3</v>
      </c>
      <c r="S712" s="100">
        <v>0</v>
      </c>
      <c r="T712" s="101">
        <f>S712*H712</f>
        <v>0</v>
      </c>
      <c r="U712" s="154"/>
      <c r="V712" s="154"/>
      <c r="W712" s="154"/>
      <c r="X712" s="154"/>
      <c r="Y712" s="154"/>
      <c r="Z712" s="154"/>
      <c r="AA712" s="154"/>
      <c r="AB712" s="154"/>
      <c r="AC712" s="154"/>
      <c r="AD712" s="154"/>
      <c r="AE712" s="154"/>
      <c r="AR712" s="232" t="s">
        <v>335</v>
      </c>
      <c r="AT712" s="232" t="s">
        <v>190</v>
      </c>
      <c r="AU712" s="232" t="s">
        <v>81</v>
      </c>
      <c r="AY712" s="191" t="s">
        <v>135</v>
      </c>
      <c r="BE712" s="233">
        <f>IF(N712="základní",J712,0)</f>
        <v>0</v>
      </c>
      <c r="BF712" s="233">
        <f>IF(N712="snížená",J712,0)</f>
        <v>0</v>
      </c>
      <c r="BG712" s="233">
        <f>IF(N712="zákl. přenesená",J712,0)</f>
        <v>0</v>
      </c>
      <c r="BH712" s="233">
        <f>IF(N712="sníž. přenesená",J712,0)</f>
        <v>0</v>
      </c>
      <c r="BI712" s="233">
        <f>IF(N712="nulová",J712,0)</f>
        <v>0</v>
      </c>
      <c r="BJ712" s="191" t="s">
        <v>79</v>
      </c>
      <c r="BK712" s="233">
        <f>ROUND(I712*H712,2)</f>
        <v>0</v>
      </c>
      <c r="BL712" s="191" t="s">
        <v>242</v>
      </c>
      <c r="BM712" s="232" t="s">
        <v>929</v>
      </c>
    </row>
    <row r="713" spans="1:65" s="15" customFormat="1" ht="21.75" customHeight="1">
      <c r="A713" s="154"/>
      <c r="B713" s="8"/>
      <c r="C713" s="91" t="s">
        <v>930</v>
      </c>
      <c r="D713" s="91" t="s">
        <v>138</v>
      </c>
      <c r="E713" s="92" t="s">
        <v>931</v>
      </c>
      <c r="F713" s="93" t="s">
        <v>932</v>
      </c>
      <c r="G713" s="94" t="s">
        <v>149</v>
      </c>
      <c r="H713" s="95">
        <v>9</v>
      </c>
      <c r="I713" s="96"/>
      <c r="J713" s="97">
        <f>ROUND(I713*H713,2)</f>
        <v>0</v>
      </c>
      <c r="K713" s="98"/>
      <c r="L713" s="8"/>
      <c r="M713" s="231" t="s">
        <v>1</v>
      </c>
      <c r="N713" s="99" t="s">
        <v>36</v>
      </c>
      <c r="O713" s="28"/>
      <c r="P713" s="100">
        <f>O713*H713</f>
        <v>0</v>
      </c>
      <c r="Q713" s="100">
        <v>0</v>
      </c>
      <c r="R713" s="100">
        <f>Q713*H713</f>
        <v>0</v>
      </c>
      <c r="S713" s="100">
        <v>0</v>
      </c>
      <c r="T713" s="101">
        <f>S713*H713</f>
        <v>0</v>
      </c>
      <c r="U713" s="154"/>
      <c r="V713" s="154"/>
      <c r="W713" s="154"/>
      <c r="X713" s="154"/>
      <c r="Y713" s="154"/>
      <c r="Z713" s="154"/>
      <c r="AA713" s="154"/>
      <c r="AB713" s="154"/>
      <c r="AC713" s="154"/>
      <c r="AD713" s="154"/>
      <c r="AE713" s="154"/>
      <c r="AR713" s="232" t="s">
        <v>242</v>
      </c>
      <c r="AT713" s="232" t="s">
        <v>138</v>
      </c>
      <c r="AU713" s="232" t="s">
        <v>81</v>
      </c>
      <c r="AY713" s="191" t="s">
        <v>135</v>
      </c>
      <c r="BE713" s="233">
        <f>IF(N713="základní",J713,0)</f>
        <v>0</v>
      </c>
      <c r="BF713" s="233">
        <f>IF(N713="snížená",J713,0)</f>
        <v>0</v>
      </c>
      <c r="BG713" s="233">
        <f>IF(N713="zákl. přenesená",J713,0)</f>
        <v>0</v>
      </c>
      <c r="BH713" s="233">
        <f>IF(N713="sníž. přenesená",J713,0)</f>
        <v>0</v>
      </c>
      <c r="BI713" s="233">
        <f>IF(N713="nulová",J713,0)</f>
        <v>0</v>
      </c>
      <c r="BJ713" s="191" t="s">
        <v>79</v>
      </c>
      <c r="BK713" s="233">
        <f>ROUND(I713*H713,2)</f>
        <v>0</v>
      </c>
      <c r="BL713" s="191" t="s">
        <v>242</v>
      </c>
      <c r="BM713" s="232" t="s">
        <v>933</v>
      </c>
    </row>
    <row r="714" spans="1:65" s="15" customFormat="1" ht="16.5" customHeight="1">
      <c r="A714" s="154"/>
      <c r="B714" s="8"/>
      <c r="C714" s="126" t="s">
        <v>934</v>
      </c>
      <c r="D714" s="126" t="s">
        <v>190</v>
      </c>
      <c r="E714" s="127" t="s">
        <v>935</v>
      </c>
      <c r="F714" s="128" t="s">
        <v>936</v>
      </c>
      <c r="G714" s="129" t="s">
        <v>149</v>
      </c>
      <c r="H714" s="130">
        <v>9</v>
      </c>
      <c r="I714" s="131"/>
      <c r="J714" s="132">
        <f>ROUND(I714*H714,2)</f>
        <v>0</v>
      </c>
      <c r="K714" s="133"/>
      <c r="L714" s="234"/>
      <c r="M714" s="235" t="s">
        <v>1</v>
      </c>
      <c r="N714" s="134" t="s">
        <v>36</v>
      </c>
      <c r="O714" s="28"/>
      <c r="P714" s="100">
        <f>O714*H714</f>
        <v>0</v>
      </c>
      <c r="Q714" s="100">
        <v>2.2000000000000001E-3</v>
      </c>
      <c r="R714" s="100">
        <f>Q714*H714</f>
        <v>1.9800000000000002E-2</v>
      </c>
      <c r="S714" s="100">
        <v>0</v>
      </c>
      <c r="T714" s="101">
        <f>S714*H714</f>
        <v>0</v>
      </c>
      <c r="U714" s="154"/>
      <c r="V714" s="154"/>
      <c r="W714" s="154"/>
      <c r="X714" s="154"/>
      <c r="Y714" s="154"/>
      <c r="Z714" s="154"/>
      <c r="AA714" s="154"/>
      <c r="AB714" s="154"/>
      <c r="AC714" s="154"/>
      <c r="AD714" s="154"/>
      <c r="AE714" s="154"/>
      <c r="AR714" s="232" t="s">
        <v>335</v>
      </c>
      <c r="AT714" s="232" t="s">
        <v>190</v>
      </c>
      <c r="AU714" s="232" t="s">
        <v>81</v>
      </c>
      <c r="AY714" s="191" t="s">
        <v>135</v>
      </c>
      <c r="BE714" s="233">
        <f>IF(N714="základní",J714,0)</f>
        <v>0</v>
      </c>
      <c r="BF714" s="233">
        <f>IF(N714="snížená",J714,0)</f>
        <v>0</v>
      </c>
      <c r="BG714" s="233">
        <f>IF(N714="zákl. přenesená",J714,0)</f>
        <v>0</v>
      </c>
      <c r="BH714" s="233">
        <f>IF(N714="sníž. přenesená",J714,0)</f>
        <v>0</v>
      </c>
      <c r="BI714" s="233">
        <f>IF(N714="nulová",J714,0)</f>
        <v>0</v>
      </c>
      <c r="BJ714" s="191" t="s">
        <v>79</v>
      </c>
      <c r="BK714" s="233">
        <f>ROUND(I714*H714,2)</f>
        <v>0</v>
      </c>
      <c r="BL714" s="191" t="s">
        <v>242</v>
      </c>
      <c r="BM714" s="232" t="s">
        <v>937</v>
      </c>
    </row>
    <row r="715" spans="1:65" s="15" customFormat="1" ht="24.2" customHeight="1">
      <c r="A715" s="154"/>
      <c r="B715" s="8"/>
      <c r="C715" s="91" t="s">
        <v>938</v>
      </c>
      <c r="D715" s="91" t="s">
        <v>138</v>
      </c>
      <c r="E715" s="92" t="s">
        <v>939</v>
      </c>
      <c r="F715" s="93" t="s">
        <v>940</v>
      </c>
      <c r="G715" s="94" t="s">
        <v>149</v>
      </c>
      <c r="H715" s="95">
        <v>9</v>
      </c>
      <c r="I715" s="96"/>
      <c r="J715" s="97">
        <f>ROUND(I715*H715,2)</f>
        <v>0</v>
      </c>
      <c r="K715" s="98"/>
      <c r="L715" s="8"/>
      <c r="M715" s="231" t="s">
        <v>1</v>
      </c>
      <c r="N715" s="99" t="s">
        <v>36</v>
      </c>
      <c r="O715" s="28"/>
      <c r="P715" s="100">
        <f>O715*H715</f>
        <v>0</v>
      </c>
      <c r="Q715" s="100">
        <v>0</v>
      </c>
      <c r="R715" s="100">
        <f>Q715*H715</f>
        <v>0</v>
      </c>
      <c r="S715" s="100">
        <v>2.4E-2</v>
      </c>
      <c r="T715" s="101">
        <f>S715*H715</f>
        <v>0.216</v>
      </c>
      <c r="U715" s="154"/>
      <c r="V715" s="154"/>
      <c r="W715" s="154"/>
      <c r="X715" s="154"/>
      <c r="Y715" s="154"/>
      <c r="Z715" s="154"/>
      <c r="AA715" s="154"/>
      <c r="AB715" s="154"/>
      <c r="AC715" s="154"/>
      <c r="AD715" s="154"/>
      <c r="AE715" s="154"/>
      <c r="AR715" s="232" t="s">
        <v>242</v>
      </c>
      <c r="AT715" s="232" t="s">
        <v>138</v>
      </c>
      <c r="AU715" s="232" t="s">
        <v>81</v>
      </c>
      <c r="AY715" s="191" t="s">
        <v>135</v>
      </c>
      <c r="BE715" s="233">
        <f>IF(N715="základní",J715,0)</f>
        <v>0</v>
      </c>
      <c r="BF715" s="233">
        <f>IF(N715="snížená",J715,0)</f>
        <v>0</v>
      </c>
      <c r="BG715" s="233">
        <f>IF(N715="zákl. přenesená",J715,0)</f>
        <v>0</v>
      </c>
      <c r="BH715" s="233">
        <f>IF(N715="sníž. přenesená",J715,0)</f>
        <v>0</v>
      </c>
      <c r="BI715" s="233">
        <f>IF(N715="nulová",J715,0)</f>
        <v>0</v>
      </c>
      <c r="BJ715" s="191" t="s">
        <v>79</v>
      </c>
      <c r="BK715" s="233">
        <f>ROUND(I715*H715,2)</f>
        <v>0</v>
      </c>
      <c r="BL715" s="191" t="s">
        <v>242</v>
      </c>
      <c r="BM715" s="232" t="s">
        <v>941</v>
      </c>
    </row>
    <row r="716" spans="1:65" s="15" customFormat="1" ht="21.75" customHeight="1">
      <c r="A716" s="154"/>
      <c r="B716" s="8"/>
      <c r="C716" s="91" t="s">
        <v>942</v>
      </c>
      <c r="D716" s="91" t="s">
        <v>138</v>
      </c>
      <c r="E716" s="92" t="s">
        <v>943</v>
      </c>
      <c r="F716" s="93" t="s">
        <v>944</v>
      </c>
      <c r="G716" s="94" t="s">
        <v>149</v>
      </c>
      <c r="H716" s="95">
        <v>1</v>
      </c>
      <c r="I716" s="96"/>
      <c r="J716" s="97">
        <f>ROUND(I716*H716,2)</f>
        <v>0</v>
      </c>
      <c r="K716" s="98"/>
      <c r="L716" s="8"/>
      <c r="M716" s="231" t="s">
        <v>1</v>
      </c>
      <c r="N716" s="99" t="s">
        <v>36</v>
      </c>
      <c r="O716" s="28"/>
      <c r="P716" s="100">
        <f>O716*H716</f>
        <v>0</v>
      </c>
      <c r="Q716" s="100">
        <v>0</v>
      </c>
      <c r="R716" s="100">
        <f>Q716*H716</f>
        <v>0</v>
      </c>
      <c r="S716" s="100">
        <v>0</v>
      </c>
      <c r="T716" s="101">
        <f>S716*H716</f>
        <v>0</v>
      </c>
      <c r="U716" s="154"/>
      <c r="V716" s="154"/>
      <c r="W716" s="154"/>
      <c r="X716" s="154"/>
      <c r="Y716" s="154"/>
      <c r="Z716" s="154"/>
      <c r="AA716" s="154"/>
      <c r="AB716" s="154"/>
      <c r="AC716" s="154"/>
      <c r="AD716" s="154"/>
      <c r="AE716" s="154"/>
      <c r="AR716" s="232" t="s">
        <v>242</v>
      </c>
      <c r="AT716" s="232" t="s">
        <v>138</v>
      </c>
      <c r="AU716" s="232" t="s">
        <v>81</v>
      </c>
      <c r="AY716" s="191" t="s">
        <v>135</v>
      </c>
      <c r="BE716" s="233">
        <f>IF(N716="základní",J716,0)</f>
        <v>0</v>
      </c>
      <c r="BF716" s="233">
        <f>IF(N716="snížená",J716,0)</f>
        <v>0</v>
      </c>
      <c r="BG716" s="233">
        <f>IF(N716="zákl. přenesená",J716,0)</f>
        <v>0</v>
      </c>
      <c r="BH716" s="233">
        <f>IF(N716="sníž. přenesená",J716,0)</f>
        <v>0</v>
      </c>
      <c r="BI716" s="233">
        <f>IF(N716="nulová",J716,0)</f>
        <v>0</v>
      </c>
      <c r="BJ716" s="191" t="s">
        <v>79</v>
      </c>
      <c r="BK716" s="233">
        <f>ROUND(I716*H716,2)</f>
        <v>0</v>
      </c>
      <c r="BL716" s="191" t="s">
        <v>242</v>
      </c>
      <c r="BM716" s="232" t="s">
        <v>945</v>
      </c>
    </row>
    <row r="717" spans="1:65" s="103" customFormat="1">
      <c r="B717" s="102"/>
      <c r="D717" s="104" t="s">
        <v>144</v>
      </c>
      <c r="E717" s="105" t="s">
        <v>1</v>
      </c>
      <c r="F717" s="106" t="s">
        <v>163</v>
      </c>
      <c r="H717" s="105" t="s">
        <v>1</v>
      </c>
      <c r="L717" s="102"/>
      <c r="M717" s="107"/>
      <c r="N717" s="108"/>
      <c r="O717" s="108"/>
      <c r="P717" s="108"/>
      <c r="Q717" s="108"/>
      <c r="R717" s="108"/>
      <c r="S717" s="108"/>
      <c r="T717" s="109"/>
      <c r="AT717" s="105" t="s">
        <v>144</v>
      </c>
      <c r="AU717" s="105" t="s">
        <v>81</v>
      </c>
      <c r="AV717" s="103" t="s">
        <v>79</v>
      </c>
      <c r="AW717" s="103" t="s">
        <v>29</v>
      </c>
      <c r="AX717" s="103" t="s">
        <v>71</v>
      </c>
      <c r="AY717" s="105" t="s">
        <v>135</v>
      </c>
    </row>
    <row r="718" spans="1:65" s="111" customFormat="1">
      <c r="B718" s="110"/>
      <c r="D718" s="104" t="s">
        <v>144</v>
      </c>
      <c r="E718" s="112" t="s">
        <v>1</v>
      </c>
      <c r="F718" s="113" t="s">
        <v>79</v>
      </c>
      <c r="H718" s="114">
        <v>1</v>
      </c>
      <c r="L718" s="110"/>
      <c r="M718" s="115"/>
      <c r="N718" s="116"/>
      <c r="O718" s="116"/>
      <c r="P718" s="116"/>
      <c r="Q718" s="116"/>
      <c r="R718" s="116"/>
      <c r="S718" s="116"/>
      <c r="T718" s="117"/>
      <c r="AT718" s="112" t="s">
        <v>144</v>
      </c>
      <c r="AU718" s="112" t="s">
        <v>81</v>
      </c>
      <c r="AV718" s="111" t="s">
        <v>81</v>
      </c>
      <c r="AW718" s="111" t="s">
        <v>29</v>
      </c>
      <c r="AX718" s="111" t="s">
        <v>79</v>
      </c>
      <c r="AY718" s="112" t="s">
        <v>135</v>
      </c>
    </row>
    <row r="719" spans="1:65" s="15" customFormat="1" ht="21.75" customHeight="1">
      <c r="A719" s="154"/>
      <c r="B719" s="8"/>
      <c r="C719" s="91" t="s">
        <v>946</v>
      </c>
      <c r="D719" s="91" t="s">
        <v>138</v>
      </c>
      <c r="E719" s="92" t="s">
        <v>947</v>
      </c>
      <c r="F719" s="93" t="s">
        <v>948</v>
      </c>
      <c r="G719" s="94" t="s">
        <v>149</v>
      </c>
      <c r="H719" s="95">
        <v>1</v>
      </c>
      <c r="I719" s="96"/>
      <c r="J719" s="97">
        <f>ROUND(I719*H719,2)</f>
        <v>0</v>
      </c>
      <c r="K719" s="98"/>
      <c r="L719" s="8"/>
      <c r="M719" s="231" t="s">
        <v>1</v>
      </c>
      <c r="N719" s="99" t="s">
        <v>36</v>
      </c>
      <c r="O719" s="28"/>
      <c r="P719" s="100">
        <f>O719*H719</f>
        <v>0</v>
      </c>
      <c r="Q719" s="100">
        <v>0</v>
      </c>
      <c r="R719" s="100">
        <f>Q719*H719</f>
        <v>0</v>
      </c>
      <c r="S719" s="100">
        <v>0</v>
      </c>
      <c r="T719" s="101">
        <f>S719*H719</f>
        <v>0</v>
      </c>
      <c r="U719" s="154"/>
      <c r="V719" s="154"/>
      <c r="W719" s="154"/>
      <c r="X719" s="154"/>
      <c r="Y719" s="154"/>
      <c r="Z719" s="154"/>
      <c r="AA719" s="154"/>
      <c r="AB719" s="154"/>
      <c r="AC719" s="154"/>
      <c r="AD719" s="154"/>
      <c r="AE719" s="154"/>
      <c r="AR719" s="232" t="s">
        <v>242</v>
      </c>
      <c r="AT719" s="232" t="s">
        <v>138</v>
      </c>
      <c r="AU719" s="232" t="s">
        <v>81</v>
      </c>
      <c r="AY719" s="191" t="s">
        <v>135</v>
      </c>
      <c r="BE719" s="233">
        <f>IF(N719="základní",J719,0)</f>
        <v>0</v>
      </c>
      <c r="BF719" s="233">
        <f>IF(N719="snížená",J719,0)</f>
        <v>0</v>
      </c>
      <c r="BG719" s="233">
        <f>IF(N719="zákl. přenesená",J719,0)</f>
        <v>0</v>
      </c>
      <c r="BH719" s="233">
        <f>IF(N719="sníž. přenesená",J719,0)</f>
        <v>0</v>
      </c>
      <c r="BI719" s="233">
        <f>IF(N719="nulová",J719,0)</f>
        <v>0</v>
      </c>
      <c r="BJ719" s="191" t="s">
        <v>79</v>
      </c>
      <c r="BK719" s="233">
        <f>ROUND(I719*H719,2)</f>
        <v>0</v>
      </c>
      <c r="BL719" s="191" t="s">
        <v>242</v>
      </c>
      <c r="BM719" s="232" t="s">
        <v>949</v>
      </c>
    </row>
    <row r="720" spans="1:65" s="103" customFormat="1">
      <c r="B720" s="102"/>
      <c r="D720" s="104" t="s">
        <v>144</v>
      </c>
      <c r="E720" s="105" t="s">
        <v>1</v>
      </c>
      <c r="F720" s="106" t="s">
        <v>163</v>
      </c>
      <c r="H720" s="105" t="s">
        <v>1</v>
      </c>
      <c r="L720" s="102"/>
      <c r="M720" s="107"/>
      <c r="N720" s="108"/>
      <c r="O720" s="108"/>
      <c r="P720" s="108"/>
      <c r="Q720" s="108"/>
      <c r="R720" s="108"/>
      <c r="S720" s="108"/>
      <c r="T720" s="109"/>
      <c r="AT720" s="105" t="s">
        <v>144</v>
      </c>
      <c r="AU720" s="105" t="s">
        <v>81</v>
      </c>
      <c r="AV720" s="103" t="s">
        <v>79</v>
      </c>
      <c r="AW720" s="103" t="s">
        <v>29</v>
      </c>
      <c r="AX720" s="103" t="s">
        <v>71</v>
      </c>
      <c r="AY720" s="105" t="s">
        <v>135</v>
      </c>
    </row>
    <row r="721" spans="1:65" s="111" customFormat="1">
      <c r="B721" s="110"/>
      <c r="D721" s="104" t="s">
        <v>144</v>
      </c>
      <c r="E721" s="112" t="s">
        <v>1</v>
      </c>
      <c r="F721" s="113" t="s">
        <v>79</v>
      </c>
      <c r="H721" s="114">
        <v>1</v>
      </c>
      <c r="L721" s="110"/>
      <c r="M721" s="115"/>
      <c r="N721" s="116"/>
      <c r="O721" s="116"/>
      <c r="P721" s="116"/>
      <c r="Q721" s="116"/>
      <c r="R721" s="116"/>
      <c r="S721" s="116"/>
      <c r="T721" s="117"/>
      <c r="AT721" s="112" t="s">
        <v>144</v>
      </c>
      <c r="AU721" s="112" t="s">
        <v>81</v>
      </c>
      <c r="AV721" s="111" t="s">
        <v>81</v>
      </c>
      <c r="AW721" s="111" t="s">
        <v>29</v>
      </c>
      <c r="AX721" s="111" t="s">
        <v>79</v>
      </c>
      <c r="AY721" s="112" t="s">
        <v>135</v>
      </c>
    </row>
    <row r="722" spans="1:65" s="15" customFormat="1" ht="37.9" customHeight="1">
      <c r="A722" s="154"/>
      <c r="B722" s="8"/>
      <c r="C722" s="91" t="s">
        <v>950</v>
      </c>
      <c r="D722" s="91" t="s">
        <v>138</v>
      </c>
      <c r="E722" s="92" t="s">
        <v>951</v>
      </c>
      <c r="F722" s="93" t="s">
        <v>952</v>
      </c>
      <c r="G722" s="94" t="s">
        <v>149</v>
      </c>
      <c r="H722" s="95">
        <v>3</v>
      </c>
      <c r="I722" s="96"/>
      <c r="J722" s="97">
        <f>ROUND(I722*H722,2)</f>
        <v>0</v>
      </c>
      <c r="K722" s="98"/>
      <c r="L722" s="8"/>
      <c r="M722" s="231" t="s">
        <v>1</v>
      </c>
      <c r="N722" s="99" t="s">
        <v>36</v>
      </c>
      <c r="O722" s="28"/>
      <c r="P722" s="100">
        <f>O722*H722</f>
        <v>0</v>
      </c>
      <c r="Q722" s="100">
        <v>0</v>
      </c>
      <c r="R722" s="100">
        <f>Q722*H722</f>
        <v>0</v>
      </c>
      <c r="S722" s="100">
        <v>0</v>
      </c>
      <c r="T722" s="101">
        <f>S722*H722</f>
        <v>0</v>
      </c>
      <c r="U722" s="154"/>
      <c r="V722" s="154"/>
      <c r="W722" s="154"/>
      <c r="X722" s="154"/>
      <c r="Y722" s="154"/>
      <c r="Z722" s="154"/>
      <c r="AA722" s="154"/>
      <c r="AB722" s="154"/>
      <c r="AC722" s="154"/>
      <c r="AD722" s="154"/>
      <c r="AE722" s="154"/>
      <c r="AR722" s="232" t="s">
        <v>242</v>
      </c>
      <c r="AT722" s="232" t="s">
        <v>138</v>
      </c>
      <c r="AU722" s="232" t="s">
        <v>81</v>
      </c>
      <c r="AY722" s="191" t="s">
        <v>135</v>
      </c>
      <c r="BE722" s="233">
        <f>IF(N722="základní",J722,0)</f>
        <v>0</v>
      </c>
      <c r="BF722" s="233">
        <f>IF(N722="snížená",J722,0)</f>
        <v>0</v>
      </c>
      <c r="BG722" s="233">
        <f>IF(N722="zákl. přenesená",J722,0)</f>
        <v>0</v>
      </c>
      <c r="BH722" s="233">
        <f>IF(N722="sníž. přenesená",J722,0)</f>
        <v>0</v>
      </c>
      <c r="BI722" s="233">
        <f>IF(N722="nulová",J722,0)</f>
        <v>0</v>
      </c>
      <c r="BJ722" s="191" t="s">
        <v>79</v>
      </c>
      <c r="BK722" s="233">
        <f>ROUND(I722*H722,2)</f>
        <v>0</v>
      </c>
      <c r="BL722" s="191" t="s">
        <v>242</v>
      </c>
      <c r="BM722" s="232" t="s">
        <v>953</v>
      </c>
    </row>
    <row r="723" spans="1:65" s="103" customFormat="1" ht="33.75">
      <c r="B723" s="102"/>
      <c r="D723" s="104" t="s">
        <v>144</v>
      </c>
      <c r="E723" s="105" t="s">
        <v>1</v>
      </c>
      <c r="F723" s="106" t="s">
        <v>954</v>
      </c>
      <c r="H723" s="105" t="s">
        <v>1</v>
      </c>
      <c r="L723" s="102"/>
      <c r="M723" s="107"/>
      <c r="N723" s="108"/>
      <c r="O723" s="108"/>
      <c r="P723" s="108"/>
      <c r="Q723" s="108"/>
      <c r="R723" s="108"/>
      <c r="S723" s="108"/>
      <c r="T723" s="109"/>
      <c r="AT723" s="105" t="s">
        <v>144</v>
      </c>
      <c r="AU723" s="105" t="s">
        <v>81</v>
      </c>
      <c r="AV723" s="103" t="s">
        <v>79</v>
      </c>
      <c r="AW723" s="103" t="s">
        <v>29</v>
      </c>
      <c r="AX723" s="103" t="s">
        <v>71</v>
      </c>
      <c r="AY723" s="105" t="s">
        <v>135</v>
      </c>
    </row>
    <row r="724" spans="1:65" s="103" customFormat="1">
      <c r="B724" s="102"/>
      <c r="D724" s="104" t="s">
        <v>144</v>
      </c>
      <c r="E724" s="105" t="s">
        <v>1</v>
      </c>
      <c r="F724" s="106" t="s">
        <v>163</v>
      </c>
      <c r="H724" s="105" t="s">
        <v>1</v>
      </c>
      <c r="L724" s="102"/>
      <c r="M724" s="107"/>
      <c r="N724" s="108"/>
      <c r="O724" s="108"/>
      <c r="P724" s="108"/>
      <c r="Q724" s="108"/>
      <c r="R724" s="108"/>
      <c r="S724" s="108"/>
      <c r="T724" s="109"/>
      <c r="AT724" s="105" t="s">
        <v>144</v>
      </c>
      <c r="AU724" s="105" t="s">
        <v>81</v>
      </c>
      <c r="AV724" s="103" t="s">
        <v>79</v>
      </c>
      <c r="AW724" s="103" t="s">
        <v>29</v>
      </c>
      <c r="AX724" s="103" t="s">
        <v>71</v>
      </c>
      <c r="AY724" s="105" t="s">
        <v>135</v>
      </c>
    </row>
    <row r="725" spans="1:65" s="111" customFormat="1">
      <c r="B725" s="110"/>
      <c r="D725" s="104" t="s">
        <v>144</v>
      </c>
      <c r="E725" s="112" t="s">
        <v>1</v>
      </c>
      <c r="F725" s="113" t="s">
        <v>79</v>
      </c>
      <c r="H725" s="114">
        <v>1</v>
      </c>
      <c r="L725" s="110"/>
      <c r="M725" s="115"/>
      <c r="N725" s="116"/>
      <c r="O725" s="116"/>
      <c r="P725" s="116"/>
      <c r="Q725" s="116"/>
      <c r="R725" s="116"/>
      <c r="S725" s="116"/>
      <c r="T725" s="117"/>
      <c r="AT725" s="112" t="s">
        <v>144</v>
      </c>
      <c r="AU725" s="112" t="s">
        <v>81</v>
      </c>
      <c r="AV725" s="111" t="s">
        <v>81</v>
      </c>
      <c r="AW725" s="111" t="s">
        <v>29</v>
      </c>
      <c r="AX725" s="111" t="s">
        <v>71</v>
      </c>
      <c r="AY725" s="112" t="s">
        <v>135</v>
      </c>
    </row>
    <row r="726" spans="1:65" s="103" customFormat="1">
      <c r="B726" s="102"/>
      <c r="D726" s="104" t="s">
        <v>144</v>
      </c>
      <c r="E726" s="105" t="s">
        <v>1</v>
      </c>
      <c r="F726" s="106" t="s">
        <v>152</v>
      </c>
      <c r="H726" s="105" t="s">
        <v>1</v>
      </c>
      <c r="L726" s="102"/>
      <c r="M726" s="107"/>
      <c r="N726" s="108"/>
      <c r="O726" s="108"/>
      <c r="P726" s="108"/>
      <c r="Q726" s="108"/>
      <c r="R726" s="108"/>
      <c r="S726" s="108"/>
      <c r="T726" s="109"/>
      <c r="AT726" s="105" t="s">
        <v>144</v>
      </c>
      <c r="AU726" s="105" t="s">
        <v>81</v>
      </c>
      <c r="AV726" s="103" t="s">
        <v>79</v>
      </c>
      <c r="AW726" s="103" t="s">
        <v>29</v>
      </c>
      <c r="AX726" s="103" t="s">
        <v>71</v>
      </c>
      <c r="AY726" s="105" t="s">
        <v>135</v>
      </c>
    </row>
    <row r="727" spans="1:65" s="111" customFormat="1">
      <c r="B727" s="110"/>
      <c r="D727" s="104" t="s">
        <v>144</v>
      </c>
      <c r="E727" s="112" t="s">
        <v>1</v>
      </c>
      <c r="F727" s="113" t="s">
        <v>79</v>
      </c>
      <c r="H727" s="114">
        <v>1</v>
      </c>
      <c r="L727" s="110"/>
      <c r="M727" s="115"/>
      <c r="N727" s="116"/>
      <c r="O727" s="116"/>
      <c r="P727" s="116"/>
      <c r="Q727" s="116"/>
      <c r="R727" s="116"/>
      <c r="S727" s="116"/>
      <c r="T727" s="117"/>
      <c r="AT727" s="112" t="s">
        <v>144</v>
      </c>
      <c r="AU727" s="112" t="s">
        <v>81</v>
      </c>
      <c r="AV727" s="111" t="s">
        <v>81</v>
      </c>
      <c r="AW727" s="111" t="s">
        <v>29</v>
      </c>
      <c r="AX727" s="111" t="s">
        <v>71</v>
      </c>
      <c r="AY727" s="112" t="s">
        <v>135</v>
      </c>
    </row>
    <row r="728" spans="1:65" s="103" customFormat="1">
      <c r="B728" s="102"/>
      <c r="D728" s="104" t="s">
        <v>144</v>
      </c>
      <c r="E728" s="105" t="s">
        <v>1</v>
      </c>
      <c r="F728" s="106" t="s">
        <v>153</v>
      </c>
      <c r="H728" s="105" t="s">
        <v>1</v>
      </c>
      <c r="L728" s="102"/>
      <c r="M728" s="107"/>
      <c r="N728" s="108"/>
      <c r="O728" s="108"/>
      <c r="P728" s="108"/>
      <c r="Q728" s="108"/>
      <c r="R728" s="108"/>
      <c r="S728" s="108"/>
      <c r="T728" s="109"/>
      <c r="AT728" s="105" t="s">
        <v>144</v>
      </c>
      <c r="AU728" s="105" t="s">
        <v>81</v>
      </c>
      <c r="AV728" s="103" t="s">
        <v>79</v>
      </c>
      <c r="AW728" s="103" t="s">
        <v>29</v>
      </c>
      <c r="AX728" s="103" t="s">
        <v>71</v>
      </c>
      <c r="AY728" s="105" t="s">
        <v>135</v>
      </c>
    </row>
    <row r="729" spans="1:65" s="111" customFormat="1">
      <c r="B729" s="110"/>
      <c r="D729" s="104" t="s">
        <v>144</v>
      </c>
      <c r="E729" s="112" t="s">
        <v>1</v>
      </c>
      <c r="F729" s="113" t="s">
        <v>79</v>
      </c>
      <c r="H729" s="114">
        <v>1</v>
      </c>
      <c r="L729" s="110"/>
      <c r="M729" s="115"/>
      <c r="N729" s="116"/>
      <c r="O729" s="116"/>
      <c r="P729" s="116"/>
      <c r="Q729" s="116"/>
      <c r="R729" s="116"/>
      <c r="S729" s="116"/>
      <c r="T729" s="117"/>
      <c r="AT729" s="112" t="s">
        <v>144</v>
      </c>
      <c r="AU729" s="112" t="s">
        <v>81</v>
      </c>
      <c r="AV729" s="111" t="s">
        <v>81</v>
      </c>
      <c r="AW729" s="111" t="s">
        <v>29</v>
      </c>
      <c r="AX729" s="111" t="s">
        <v>71</v>
      </c>
      <c r="AY729" s="112" t="s">
        <v>135</v>
      </c>
    </row>
    <row r="730" spans="1:65" s="119" customFormat="1">
      <c r="B730" s="118"/>
      <c r="D730" s="104" t="s">
        <v>144</v>
      </c>
      <c r="E730" s="120" t="s">
        <v>1</v>
      </c>
      <c r="F730" s="121" t="s">
        <v>156</v>
      </c>
      <c r="H730" s="122">
        <v>3</v>
      </c>
      <c r="L730" s="118"/>
      <c r="M730" s="123"/>
      <c r="N730" s="124"/>
      <c r="O730" s="124"/>
      <c r="P730" s="124"/>
      <c r="Q730" s="124"/>
      <c r="R730" s="124"/>
      <c r="S730" s="124"/>
      <c r="T730" s="125"/>
      <c r="AT730" s="120" t="s">
        <v>144</v>
      </c>
      <c r="AU730" s="120" t="s">
        <v>81</v>
      </c>
      <c r="AV730" s="119" t="s">
        <v>142</v>
      </c>
      <c r="AW730" s="119" t="s">
        <v>29</v>
      </c>
      <c r="AX730" s="119" t="s">
        <v>79</v>
      </c>
      <c r="AY730" s="120" t="s">
        <v>135</v>
      </c>
    </row>
    <row r="731" spans="1:65" s="15" customFormat="1" ht="24.2" customHeight="1">
      <c r="A731" s="154"/>
      <c r="B731" s="8"/>
      <c r="C731" s="91" t="s">
        <v>955</v>
      </c>
      <c r="D731" s="91" t="s">
        <v>138</v>
      </c>
      <c r="E731" s="92" t="s">
        <v>956</v>
      </c>
      <c r="F731" s="93" t="s">
        <v>957</v>
      </c>
      <c r="G731" s="94" t="s">
        <v>277</v>
      </c>
      <c r="H731" s="95">
        <v>0.27300000000000002</v>
      </c>
      <c r="I731" s="96"/>
      <c r="J731" s="97">
        <f>ROUND(I731*H731,2)</f>
        <v>0</v>
      </c>
      <c r="K731" s="98"/>
      <c r="L731" s="8"/>
      <c r="M731" s="231" t="s">
        <v>1</v>
      </c>
      <c r="N731" s="99" t="s">
        <v>36</v>
      </c>
      <c r="O731" s="28"/>
      <c r="P731" s="100">
        <f>O731*H731</f>
        <v>0</v>
      </c>
      <c r="Q731" s="100">
        <v>0</v>
      </c>
      <c r="R731" s="100">
        <f>Q731*H731</f>
        <v>0</v>
      </c>
      <c r="S731" s="100">
        <v>0</v>
      </c>
      <c r="T731" s="101">
        <f>S731*H731</f>
        <v>0</v>
      </c>
      <c r="U731" s="154"/>
      <c r="V731" s="154"/>
      <c r="W731" s="154"/>
      <c r="X731" s="154"/>
      <c r="Y731" s="154"/>
      <c r="Z731" s="154"/>
      <c r="AA731" s="154"/>
      <c r="AB731" s="154"/>
      <c r="AC731" s="154"/>
      <c r="AD731" s="154"/>
      <c r="AE731" s="154"/>
      <c r="AR731" s="232" t="s">
        <v>242</v>
      </c>
      <c r="AT731" s="232" t="s">
        <v>138</v>
      </c>
      <c r="AU731" s="232" t="s">
        <v>81</v>
      </c>
      <c r="AY731" s="191" t="s">
        <v>135</v>
      </c>
      <c r="BE731" s="233">
        <f>IF(N731="základní",J731,0)</f>
        <v>0</v>
      </c>
      <c r="BF731" s="233">
        <f>IF(N731="snížená",J731,0)</f>
        <v>0</v>
      </c>
      <c r="BG731" s="233">
        <f>IF(N731="zákl. přenesená",J731,0)</f>
        <v>0</v>
      </c>
      <c r="BH731" s="233">
        <f>IF(N731="sníž. přenesená",J731,0)</f>
        <v>0</v>
      </c>
      <c r="BI731" s="233">
        <f>IF(N731="nulová",J731,0)</f>
        <v>0</v>
      </c>
      <c r="BJ731" s="191" t="s">
        <v>79</v>
      </c>
      <c r="BK731" s="233">
        <f>ROUND(I731*H731,2)</f>
        <v>0</v>
      </c>
      <c r="BL731" s="191" t="s">
        <v>242</v>
      </c>
      <c r="BM731" s="232" t="s">
        <v>958</v>
      </c>
    </row>
    <row r="732" spans="1:65" s="15" customFormat="1" ht="24.2" customHeight="1">
      <c r="A732" s="154"/>
      <c r="B732" s="8"/>
      <c r="C732" s="91" t="s">
        <v>959</v>
      </c>
      <c r="D732" s="91" t="s">
        <v>138</v>
      </c>
      <c r="E732" s="92" t="s">
        <v>960</v>
      </c>
      <c r="F732" s="93" t="s">
        <v>961</v>
      </c>
      <c r="G732" s="94" t="s">
        <v>277</v>
      </c>
      <c r="H732" s="95">
        <v>0.27300000000000002</v>
      </c>
      <c r="I732" s="96"/>
      <c r="J732" s="97">
        <f>ROUND(I732*H732,2)</f>
        <v>0</v>
      </c>
      <c r="K732" s="98"/>
      <c r="L732" s="8"/>
      <c r="M732" s="231" t="s">
        <v>1</v>
      </c>
      <c r="N732" s="99" t="s">
        <v>36</v>
      </c>
      <c r="O732" s="28"/>
      <c r="P732" s="100">
        <f>O732*H732</f>
        <v>0</v>
      </c>
      <c r="Q732" s="100">
        <v>0</v>
      </c>
      <c r="R732" s="100">
        <f>Q732*H732</f>
        <v>0</v>
      </c>
      <c r="S732" s="100">
        <v>0</v>
      </c>
      <c r="T732" s="101">
        <f>S732*H732</f>
        <v>0</v>
      </c>
      <c r="U732" s="154"/>
      <c r="V732" s="154"/>
      <c r="W732" s="154"/>
      <c r="X732" s="154"/>
      <c r="Y732" s="154"/>
      <c r="Z732" s="154"/>
      <c r="AA732" s="154"/>
      <c r="AB732" s="154"/>
      <c r="AC732" s="154"/>
      <c r="AD732" s="154"/>
      <c r="AE732" s="154"/>
      <c r="AR732" s="232" t="s">
        <v>242</v>
      </c>
      <c r="AT732" s="232" t="s">
        <v>138</v>
      </c>
      <c r="AU732" s="232" t="s">
        <v>81</v>
      </c>
      <c r="AY732" s="191" t="s">
        <v>135</v>
      </c>
      <c r="BE732" s="233">
        <f>IF(N732="základní",J732,0)</f>
        <v>0</v>
      </c>
      <c r="BF732" s="233">
        <f>IF(N732="snížená",J732,0)</f>
        <v>0</v>
      </c>
      <c r="BG732" s="233">
        <f>IF(N732="zákl. přenesená",J732,0)</f>
        <v>0</v>
      </c>
      <c r="BH732" s="233">
        <f>IF(N732="sníž. přenesená",J732,0)</f>
        <v>0</v>
      </c>
      <c r="BI732" s="233">
        <f>IF(N732="nulová",J732,0)</f>
        <v>0</v>
      </c>
      <c r="BJ732" s="191" t="s">
        <v>79</v>
      </c>
      <c r="BK732" s="233">
        <f>ROUND(I732*H732,2)</f>
        <v>0</v>
      </c>
      <c r="BL732" s="191" t="s">
        <v>242</v>
      </c>
      <c r="BM732" s="232" t="s">
        <v>962</v>
      </c>
    </row>
    <row r="733" spans="1:65" s="81" customFormat="1" ht="22.9" customHeight="1">
      <c r="B733" s="80"/>
      <c r="D733" s="82" t="s">
        <v>70</v>
      </c>
      <c r="E733" s="89" t="s">
        <v>963</v>
      </c>
      <c r="F733" s="89" t="s">
        <v>964</v>
      </c>
      <c r="J733" s="90">
        <f>BK733</f>
        <v>0</v>
      </c>
      <c r="L733" s="80"/>
      <c r="M733" s="85"/>
      <c r="N733" s="86"/>
      <c r="O733" s="86"/>
      <c r="P733" s="87">
        <f>SUM(P734:P756)</f>
        <v>0</v>
      </c>
      <c r="Q733" s="86"/>
      <c r="R733" s="87">
        <f>SUM(R734:R756)</f>
        <v>1.5203016</v>
      </c>
      <c r="S733" s="86"/>
      <c r="T733" s="88">
        <f>SUM(T734:T756)</f>
        <v>2.3287599999999999</v>
      </c>
      <c r="AR733" s="82" t="s">
        <v>81</v>
      </c>
      <c r="AT733" s="229" t="s">
        <v>70</v>
      </c>
      <c r="AU733" s="229" t="s">
        <v>79</v>
      </c>
      <c r="AY733" s="82" t="s">
        <v>135</v>
      </c>
      <c r="BK733" s="230">
        <f>SUM(BK734:BK756)</f>
        <v>0</v>
      </c>
    </row>
    <row r="734" spans="1:65" s="15" customFormat="1" ht="16.5" customHeight="1">
      <c r="A734" s="154"/>
      <c r="B734" s="8"/>
      <c r="C734" s="91" t="s">
        <v>965</v>
      </c>
      <c r="D734" s="91" t="s">
        <v>138</v>
      </c>
      <c r="E734" s="92" t="s">
        <v>966</v>
      </c>
      <c r="F734" s="93" t="s">
        <v>967</v>
      </c>
      <c r="G734" s="94" t="s">
        <v>141</v>
      </c>
      <c r="H734" s="95">
        <v>31.76</v>
      </c>
      <c r="I734" s="96"/>
      <c r="J734" s="97">
        <f>ROUND(I734*H734,2)</f>
        <v>0</v>
      </c>
      <c r="K734" s="98"/>
      <c r="L734" s="8"/>
      <c r="M734" s="231" t="s">
        <v>1</v>
      </c>
      <c r="N734" s="99" t="s">
        <v>36</v>
      </c>
      <c r="O734" s="28"/>
      <c r="P734" s="100">
        <f>O734*H734</f>
        <v>0</v>
      </c>
      <c r="Q734" s="100">
        <v>0</v>
      </c>
      <c r="R734" s="100">
        <f>Q734*H734</f>
        <v>0</v>
      </c>
      <c r="S734" s="100">
        <v>0</v>
      </c>
      <c r="T734" s="101">
        <f>S734*H734</f>
        <v>0</v>
      </c>
      <c r="U734" s="154"/>
      <c r="V734" s="154"/>
      <c r="W734" s="154"/>
      <c r="X734" s="154"/>
      <c r="Y734" s="154"/>
      <c r="Z734" s="154"/>
      <c r="AA734" s="154"/>
      <c r="AB734" s="154"/>
      <c r="AC734" s="154"/>
      <c r="AD734" s="154"/>
      <c r="AE734" s="154"/>
      <c r="AR734" s="232" t="s">
        <v>242</v>
      </c>
      <c r="AT734" s="232" t="s">
        <v>138</v>
      </c>
      <c r="AU734" s="232" t="s">
        <v>81</v>
      </c>
      <c r="AY734" s="191" t="s">
        <v>135</v>
      </c>
      <c r="BE734" s="233">
        <f>IF(N734="základní",J734,0)</f>
        <v>0</v>
      </c>
      <c r="BF734" s="233">
        <f>IF(N734="snížená",J734,0)</f>
        <v>0</v>
      </c>
      <c r="BG734" s="233">
        <f>IF(N734="zákl. přenesená",J734,0)</f>
        <v>0</v>
      </c>
      <c r="BH734" s="233">
        <f>IF(N734="sníž. přenesená",J734,0)</f>
        <v>0</v>
      </c>
      <c r="BI734" s="233">
        <f>IF(N734="nulová",J734,0)</f>
        <v>0</v>
      </c>
      <c r="BJ734" s="191" t="s">
        <v>79</v>
      </c>
      <c r="BK734" s="233">
        <f>ROUND(I734*H734,2)</f>
        <v>0</v>
      </c>
      <c r="BL734" s="191" t="s">
        <v>242</v>
      </c>
      <c r="BM734" s="232" t="s">
        <v>968</v>
      </c>
    </row>
    <row r="735" spans="1:65" s="15" customFormat="1" ht="16.5" customHeight="1">
      <c r="A735" s="154"/>
      <c r="B735" s="8"/>
      <c r="C735" s="91" t="s">
        <v>969</v>
      </c>
      <c r="D735" s="91" t="s">
        <v>138</v>
      </c>
      <c r="E735" s="92" t="s">
        <v>970</v>
      </c>
      <c r="F735" s="93" t="s">
        <v>971</v>
      </c>
      <c r="G735" s="94" t="s">
        <v>141</v>
      </c>
      <c r="H735" s="95">
        <v>31.76</v>
      </c>
      <c r="I735" s="96"/>
      <c r="J735" s="97">
        <f>ROUND(I735*H735,2)</f>
        <v>0</v>
      </c>
      <c r="K735" s="98"/>
      <c r="L735" s="8"/>
      <c r="M735" s="231" t="s">
        <v>1</v>
      </c>
      <c r="N735" s="99" t="s">
        <v>36</v>
      </c>
      <c r="O735" s="28"/>
      <c r="P735" s="100">
        <f>O735*H735</f>
        <v>0</v>
      </c>
      <c r="Q735" s="100">
        <v>2.9999999999999997E-4</v>
      </c>
      <c r="R735" s="100">
        <f>Q735*H735</f>
        <v>9.528E-3</v>
      </c>
      <c r="S735" s="100">
        <v>0</v>
      </c>
      <c r="T735" s="101">
        <f>S735*H735</f>
        <v>0</v>
      </c>
      <c r="U735" s="154"/>
      <c r="V735" s="154"/>
      <c r="W735" s="154"/>
      <c r="X735" s="154"/>
      <c r="Y735" s="154"/>
      <c r="Z735" s="154"/>
      <c r="AA735" s="154"/>
      <c r="AB735" s="154"/>
      <c r="AC735" s="154"/>
      <c r="AD735" s="154"/>
      <c r="AE735" s="154"/>
      <c r="AR735" s="232" t="s">
        <v>242</v>
      </c>
      <c r="AT735" s="232" t="s">
        <v>138</v>
      </c>
      <c r="AU735" s="232" t="s">
        <v>81</v>
      </c>
      <c r="AY735" s="191" t="s">
        <v>135</v>
      </c>
      <c r="BE735" s="233">
        <f>IF(N735="základní",J735,0)</f>
        <v>0</v>
      </c>
      <c r="BF735" s="233">
        <f>IF(N735="snížená",J735,0)</f>
        <v>0</v>
      </c>
      <c r="BG735" s="233">
        <f>IF(N735="zákl. přenesená",J735,0)</f>
        <v>0</v>
      </c>
      <c r="BH735" s="233">
        <f>IF(N735="sníž. přenesená",J735,0)</f>
        <v>0</v>
      </c>
      <c r="BI735" s="233">
        <f>IF(N735="nulová",J735,0)</f>
        <v>0</v>
      </c>
      <c r="BJ735" s="191" t="s">
        <v>79</v>
      </c>
      <c r="BK735" s="233">
        <f>ROUND(I735*H735,2)</f>
        <v>0</v>
      </c>
      <c r="BL735" s="191" t="s">
        <v>242</v>
      </c>
      <c r="BM735" s="232" t="s">
        <v>972</v>
      </c>
    </row>
    <row r="736" spans="1:65" s="15" customFormat="1" ht="24.2" customHeight="1">
      <c r="A736" s="154"/>
      <c r="B736" s="8"/>
      <c r="C736" s="91" t="s">
        <v>973</v>
      </c>
      <c r="D736" s="91" t="s">
        <v>138</v>
      </c>
      <c r="E736" s="92" t="s">
        <v>974</v>
      </c>
      <c r="F736" s="93" t="s">
        <v>975</v>
      </c>
      <c r="G736" s="94" t="s">
        <v>141</v>
      </c>
      <c r="H736" s="95">
        <v>31.76</v>
      </c>
      <c r="I736" s="96"/>
      <c r="J736" s="97">
        <f>ROUND(I736*H736,2)</f>
        <v>0</v>
      </c>
      <c r="K736" s="98"/>
      <c r="L736" s="8"/>
      <c r="M736" s="231" t="s">
        <v>1</v>
      </c>
      <c r="N736" s="99" t="s">
        <v>36</v>
      </c>
      <c r="O736" s="28"/>
      <c r="P736" s="100">
        <f>O736*H736</f>
        <v>0</v>
      </c>
      <c r="Q736" s="100">
        <v>7.5799999999999999E-3</v>
      </c>
      <c r="R736" s="100">
        <f>Q736*H736</f>
        <v>0.2407408</v>
      </c>
      <c r="S736" s="100">
        <v>0</v>
      </c>
      <c r="T736" s="101">
        <f>S736*H736</f>
        <v>0</v>
      </c>
      <c r="U736" s="154"/>
      <c r="V736" s="154"/>
      <c r="W736" s="154"/>
      <c r="X736" s="154"/>
      <c r="Y736" s="154"/>
      <c r="Z736" s="154"/>
      <c r="AA736" s="154"/>
      <c r="AB736" s="154"/>
      <c r="AC736" s="154"/>
      <c r="AD736" s="154"/>
      <c r="AE736" s="154"/>
      <c r="AR736" s="232" t="s">
        <v>242</v>
      </c>
      <c r="AT736" s="232" t="s">
        <v>138</v>
      </c>
      <c r="AU736" s="232" t="s">
        <v>81</v>
      </c>
      <c r="AY736" s="191" t="s">
        <v>135</v>
      </c>
      <c r="BE736" s="233">
        <f>IF(N736="základní",J736,0)</f>
        <v>0</v>
      </c>
      <c r="BF736" s="233">
        <f>IF(N736="snížená",J736,0)</f>
        <v>0</v>
      </c>
      <c r="BG736" s="233">
        <f>IF(N736="zákl. přenesená",J736,0)</f>
        <v>0</v>
      </c>
      <c r="BH736" s="233">
        <f>IF(N736="sníž. přenesená",J736,0)</f>
        <v>0</v>
      </c>
      <c r="BI736" s="233">
        <f>IF(N736="nulová",J736,0)</f>
        <v>0</v>
      </c>
      <c r="BJ736" s="191" t="s">
        <v>79</v>
      </c>
      <c r="BK736" s="233">
        <f>ROUND(I736*H736,2)</f>
        <v>0</v>
      </c>
      <c r="BL736" s="191" t="s">
        <v>242</v>
      </c>
      <c r="BM736" s="232" t="s">
        <v>976</v>
      </c>
    </row>
    <row r="737" spans="1:65" s="15" customFormat="1" ht="24.2" customHeight="1">
      <c r="A737" s="154"/>
      <c r="B737" s="8"/>
      <c r="C737" s="91" t="s">
        <v>977</v>
      </c>
      <c r="D737" s="91" t="s">
        <v>138</v>
      </c>
      <c r="E737" s="92" t="s">
        <v>978</v>
      </c>
      <c r="F737" s="93" t="s">
        <v>979</v>
      </c>
      <c r="G737" s="94" t="s">
        <v>141</v>
      </c>
      <c r="H737" s="95">
        <v>28</v>
      </c>
      <c r="I737" s="96"/>
      <c r="J737" s="97">
        <f>ROUND(I737*H737,2)</f>
        <v>0</v>
      </c>
      <c r="K737" s="98"/>
      <c r="L737" s="8"/>
      <c r="M737" s="231" t="s">
        <v>1</v>
      </c>
      <c r="N737" s="99" t="s">
        <v>36</v>
      </c>
      <c r="O737" s="28"/>
      <c r="P737" s="100">
        <f>O737*H737</f>
        <v>0</v>
      </c>
      <c r="Q737" s="100">
        <v>0</v>
      </c>
      <c r="R737" s="100">
        <f>Q737*H737</f>
        <v>0</v>
      </c>
      <c r="S737" s="100">
        <v>8.3169999999999994E-2</v>
      </c>
      <c r="T737" s="101">
        <f>S737*H737</f>
        <v>2.3287599999999999</v>
      </c>
      <c r="U737" s="154"/>
      <c r="V737" s="154"/>
      <c r="W737" s="154"/>
      <c r="X737" s="154"/>
      <c r="Y737" s="154"/>
      <c r="Z737" s="154"/>
      <c r="AA737" s="154"/>
      <c r="AB737" s="154"/>
      <c r="AC737" s="154"/>
      <c r="AD737" s="154"/>
      <c r="AE737" s="154"/>
      <c r="AR737" s="232" t="s">
        <v>242</v>
      </c>
      <c r="AT737" s="232" t="s">
        <v>138</v>
      </c>
      <c r="AU737" s="232" t="s">
        <v>81</v>
      </c>
      <c r="AY737" s="191" t="s">
        <v>135</v>
      </c>
      <c r="BE737" s="233">
        <f>IF(N737="základní",J737,0)</f>
        <v>0</v>
      </c>
      <c r="BF737" s="233">
        <f>IF(N737="snížená",J737,0)</f>
        <v>0</v>
      </c>
      <c r="BG737" s="233">
        <f>IF(N737="zákl. přenesená",J737,0)</f>
        <v>0</v>
      </c>
      <c r="BH737" s="233">
        <f>IF(N737="sníž. přenesená",J737,0)</f>
        <v>0</v>
      </c>
      <c r="BI737" s="233">
        <f>IF(N737="nulová",J737,0)</f>
        <v>0</v>
      </c>
      <c r="BJ737" s="191" t="s">
        <v>79</v>
      </c>
      <c r="BK737" s="233">
        <f>ROUND(I737*H737,2)</f>
        <v>0</v>
      </c>
      <c r="BL737" s="191" t="s">
        <v>242</v>
      </c>
      <c r="BM737" s="232" t="s">
        <v>980</v>
      </c>
    </row>
    <row r="738" spans="1:65" s="103" customFormat="1">
      <c r="B738" s="102"/>
      <c r="D738" s="104" t="s">
        <v>144</v>
      </c>
      <c r="E738" s="105" t="s">
        <v>1</v>
      </c>
      <c r="F738" s="106" t="s">
        <v>145</v>
      </c>
      <c r="H738" s="105" t="s">
        <v>1</v>
      </c>
      <c r="L738" s="102"/>
      <c r="M738" s="107"/>
      <c r="N738" s="108"/>
      <c r="O738" s="108"/>
      <c r="P738" s="108"/>
      <c r="Q738" s="108"/>
      <c r="R738" s="108"/>
      <c r="S738" s="108"/>
      <c r="T738" s="109"/>
      <c r="AT738" s="105" t="s">
        <v>144</v>
      </c>
      <c r="AU738" s="105" t="s">
        <v>81</v>
      </c>
      <c r="AV738" s="103" t="s">
        <v>79</v>
      </c>
      <c r="AW738" s="103" t="s">
        <v>29</v>
      </c>
      <c r="AX738" s="103" t="s">
        <v>71</v>
      </c>
      <c r="AY738" s="105" t="s">
        <v>135</v>
      </c>
    </row>
    <row r="739" spans="1:65" s="111" customFormat="1">
      <c r="B739" s="110"/>
      <c r="D739" s="104" t="s">
        <v>144</v>
      </c>
      <c r="E739" s="112" t="s">
        <v>1</v>
      </c>
      <c r="F739" s="113" t="s">
        <v>981</v>
      </c>
      <c r="H739" s="114">
        <v>28</v>
      </c>
      <c r="L739" s="110"/>
      <c r="M739" s="115"/>
      <c r="N739" s="116"/>
      <c r="O739" s="116"/>
      <c r="P739" s="116"/>
      <c r="Q739" s="116"/>
      <c r="R739" s="116"/>
      <c r="S739" s="116"/>
      <c r="T739" s="117"/>
      <c r="AT739" s="112" t="s">
        <v>144</v>
      </c>
      <c r="AU739" s="112" t="s">
        <v>81</v>
      </c>
      <c r="AV739" s="111" t="s">
        <v>81</v>
      </c>
      <c r="AW739" s="111" t="s">
        <v>29</v>
      </c>
      <c r="AX739" s="111" t="s">
        <v>79</v>
      </c>
      <c r="AY739" s="112" t="s">
        <v>135</v>
      </c>
    </row>
    <row r="740" spans="1:65" s="15" customFormat="1" ht="37.9" customHeight="1">
      <c r="A740" s="154"/>
      <c r="B740" s="8"/>
      <c r="C740" s="91" t="s">
        <v>982</v>
      </c>
      <c r="D740" s="91" t="s">
        <v>138</v>
      </c>
      <c r="E740" s="92" t="s">
        <v>983</v>
      </c>
      <c r="F740" s="93" t="s">
        <v>984</v>
      </c>
      <c r="G740" s="94" t="s">
        <v>141</v>
      </c>
      <c r="H740" s="95">
        <v>31.76</v>
      </c>
      <c r="I740" s="96"/>
      <c r="J740" s="97">
        <f>ROUND(I740*H740,2)</f>
        <v>0</v>
      </c>
      <c r="K740" s="98"/>
      <c r="L740" s="8"/>
      <c r="M740" s="231" t="s">
        <v>1</v>
      </c>
      <c r="N740" s="99" t="s">
        <v>36</v>
      </c>
      <c r="O740" s="28"/>
      <c r="P740" s="100">
        <f>O740*H740</f>
        <v>0</v>
      </c>
      <c r="Q740" s="100">
        <v>9.0900000000000009E-3</v>
      </c>
      <c r="R740" s="100">
        <f>Q740*H740</f>
        <v>0.28869840000000002</v>
      </c>
      <c r="S740" s="100">
        <v>0</v>
      </c>
      <c r="T740" s="101">
        <f>S740*H740</f>
        <v>0</v>
      </c>
      <c r="U740" s="154"/>
      <c r="V740" s="154"/>
      <c r="W740" s="154"/>
      <c r="X740" s="154"/>
      <c r="Y740" s="154"/>
      <c r="Z740" s="154"/>
      <c r="AA740" s="154"/>
      <c r="AB740" s="154"/>
      <c r="AC740" s="154"/>
      <c r="AD740" s="154"/>
      <c r="AE740" s="154"/>
      <c r="AR740" s="232" t="s">
        <v>242</v>
      </c>
      <c r="AT740" s="232" t="s">
        <v>138</v>
      </c>
      <c r="AU740" s="232" t="s">
        <v>81</v>
      </c>
      <c r="AY740" s="191" t="s">
        <v>135</v>
      </c>
      <c r="BE740" s="233">
        <f>IF(N740="základní",J740,0)</f>
        <v>0</v>
      </c>
      <c r="BF740" s="233">
        <f>IF(N740="snížená",J740,0)</f>
        <v>0</v>
      </c>
      <c r="BG740" s="233">
        <f>IF(N740="zákl. přenesená",J740,0)</f>
        <v>0</v>
      </c>
      <c r="BH740" s="233">
        <f>IF(N740="sníž. přenesená",J740,0)</f>
        <v>0</v>
      </c>
      <c r="BI740" s="233">
        <f>IF(N740="nulová",J740,0)</f>
        <v>0</v>
      </c>
      <c r="BJ740" s="191" t="s">
        <v>79</v>
      </c>
      <c r="BK740" s="233">
        <f>ROUND(I740*H740,2)</f>
        <v>0</v>
      </c>
      <c r="BL740" s="191" t="s">
        <v>242</v>
      </c>
      <c r="BM740" s="232" t="s">
        <v>985</v>
      </c>
    </row>
    <row r="741" spans="1:65" s="103" customFormat="1">
      <c r="B741" s="102"/>
      <c r="D741" s="104" t="s">
        <v>144</v>
      </c>
      <c r="E741" s="105" t="s">
        <v>1</v>
      </c>
      <c r="F741" s="106" t="s">
        <v>145</v>
      </c>
      <c r="H741" s="105" t="s">
        <v>1</v>
      </c>
      <c r="L741" s="102"/>
      <c r="M741" s="107"/>
      <c r="N741" s="108"/>
      <c r="O741" s="108"/>
      <c r="P741" s="108"/>
      <c r="Q741" s="108"/>
      <c r="R741" s="108"/>
      <c r="S741" s="108"/>
      <c r="T741" s="109"/>
      <c r="AT741" s="105" t="s">
        <v>144</v>
      </c>
      <c r="AU741" s="105" t="s">
        <v>81</v>
      </c>
      <c r="AV741" s="103" t="s">
        <v>79</v>
      </c>
      <c r="AW741" s="103" t="s">
        <v>29</v>
      </c>
      <c r="AX741" s="103" t="s">
        <v>71</v>
      </c>
      <c r="AY741" s="105" t="s">
        <v>135</v>
      </c>
    </row>
    <row r="742" spans="1:65" s="111" customFormat="1">
      <c r="B742" s="110"/>
      <c r="D742" s="104" t="s">
        <v>144</v>
      </c>
      <c r="E742" s="112" t="s">
        <v>1</v>
      </c>
      <c r="F742" s="113" t="s">
        <v>986</v>
      </c>
      <c r="H742" s="114">
        <v>28.26</v>
      </c>
      <c r="L742" s="110"/>
      <c r="M742" s="115"/>
      <c r="N742" s="116"/>
      <c r="O742" s="116"/>
      <c r="P742" s="116"/>
      <c r="Q742" s="116"/>
      <c r="R742" s="116"/>
      <c r="S742" s="116"/>
      <c r="T742" s="117"/>
      <c r="AT742" s="112" t="s">
        <v>144</v>
      </c>
      <c r="AU742" s="112" t="s">
        <v>81</v>
      </c>
      <c r="AV742" s="111" t="s">
        <v>81</v>
      </c>
      <c r="AW742" s="111" t="s">
        <v>29</v>
      </c>
      <c r="AX742" s="111" t="s">
        <v>71</v>
      </c>
      <c r="AY742" s="112" t="s">
        <v>135</v>
      </c>
    </row>
    <row r="743" spans="1:65" s="103" customFormat="1">
      <c r="B743" s="102"/>
      <c r="D743" s="104" t="s">
        <v>144</v>
      </c>
      <c r="E743" s="105" t="s">
        <v>1</v>
      </c>
      <c r="F743" s="106" t="s">
        <v>155</v>
      </c>
      <c r="H743" s="105" t="s">
        <v>1</v>
      </c>
      <c r="L743" s="102"/>
      <c r="M743" s="107"/>
      <c r="N743" s="108"/>
      <c r="O743" s="108"/>
      <c r="P743" s="108"/>
      <c r="Q743" s="108"/>
      <c r="R743" s="108"/>
      <c r="S743" s="108"/>
      <c r="T743" s="109"/>
      <c r="AT743" s="105" t="s">
        <v>144</v>
      </c>
      <c r="AU743" s="105" t="s">
        <v>81</v>
      </c>
      <c r="AV743" s="103" t="s">
        <v>79</v>
      </c>
      <c r="AW743" s="103" t="s">
        <v>29</v>
      </c>
      <c r="AX743" s="103" t="s">
        <v>71</v>
      </c>
      <c r="AY743" s="105" t="s">
        <v>135</v>
      </c>
    </row>
    <row r="744" spans="1:65" s="111" customFormat="1">
      <c r="B744" s="110"/>
      <c r="D744" s="104" t="s">
        <v>144</v>
      </c>
      <c r="E744" s="112" t="s">
        <v>1</v>
      </c>
      <c r="F744" s="113" t="s">
        <v>859</v>
      </c>
      <c r="H744" s="114">
        <v>3.5</v>
      </c>
      <c r="L744" s="110"/>
      <c r="M744" s="115"/>
      <c r="N744" s="116"/>
      <c r="O744" s="116"/>
      <c r="P744" s="116"/>
      <c r="Q744" s="116"/>
      <c r="R744" s="116"/>
      <c r="S744" s="116"/>
      <c r="T744" s="117"/>
      <c r="AT744" s="112" t="s">
        <v>144</v>
      </c>
      <c r="AU744" s="112" t="s">
        <v>81</v>
      </c>
      <c r="AV744" s="111" t="s">
        <v>81</v>
      </c>
      <c r="AW744" s="111" t="s">
        <v>29</v>
      </c>
      <c r="AX744" s="111" t="s">
        <v>71</v>
      </c>
      <c r="AY744" s="112" t="s">
        <v>135</v>
      </c>
    </row>
    <row r="745" spans="1:65" s="119" customFormat="1">
      <c r="B745" s="118"/>
      <c r="D745" s="104" t="s">
        <v>144</v>
      </c>
      <c r="E745" s="120" t="s">
        <v>1</v>
      </c>
      <c r="F745" s="121" t="s">
        <v>156</v>
      </c>
      <c r="H745" s="122">
        <v>31.76</v>
      </c>
      <c r="L745" s="118"/>
      <c r="M745" s="123"/>
      <c r="N745" s="124"/>
      <c r="O745" s="124"/>
      <c r="P745" s="124"/>
      <c r="Q745" s="124"/>
      <c r="R745" s="124"/>
      <c r="S745" s="124"/>
      <c r="T745" s="125"/>
      <c r="AT745" s="120" t="s">
        <v>144</v>
      </c>
      <c r="AU745" s="120" t="s">
        <v>81</v>
      </c>
      <c r="AV745" s="119" t="s">
        <v>142</v>
      </c>
      <c r="AW745" s="119" t="s">
        <v>29</v>
      </c>
      <c r="AX745" s="119" t="s">
        <v>79</v>
      </c>
      <c r="AY745" s="120" t="s">
        <v>135</v>
      </c>
    </row>
    <row r="746" spans="1:65" s="15" customFormat="1" ht="33" customHeight="1">
      <c r="A746" s="154"/>
      <c r="B746" s="8"/>
      <c r="C746" s="126" t="s">
        <v>987</v>
      </c>
      <c r="D746" s="126" t="s">
        <v>190</v>
      </c>
      <c r="E746" s="127" t="s">
        <v>988</v>
      </c>
      <c r="F746" s="128" t="s">
        <v>989</v>
      </c>
      <c r="G746" s="129" t="s">
        <v>141</v>
      </c>
      <c r="H746" s="130">
        <v>44.463999999999999</v>
      </c>
      <c r="I746" s="131"/>
      <c r="J746" s="132">
        <f>ROUND(I746*H746,2)</f>
        <v>0</v>
      </c>
      <c r="K746" s="133"/>
      <c r="L746" s="234"/>
      <c r="M746" s="235" t="s">
        <v>1</v>
      </c>
      <c r="N746" s="134" t="s">
        <v>36</v>
      </c>
      <c r="O746" s="28"/>
      <c r="P746" s="100">
        <f>O746*H746</f>
        <v>0</v>
      </c>
      <c r="Q746" s="100">
        <v>2.1999999999999999E-2</v>
      </c>
      <c r="R746" s="100">
        <f>Q746*H746</f>
        <v>0.97820799999999997</v>
      </c>
      <c r="S746" s="100">
        <v>0</v>
      </c>
      <c r="T746" s="101">
        <f>S746*H746</f>
        <v>0</v>
      </c>
      <c r="U746" s="154"/>
      <c r="V746" s="154"/>
      <c r="W746" s="154"/>
      <c r="X746" s="154"/>
      <c r="Y746" s="154"/>
      <c r="Z746" s="154"/>
      <c r="AA746" s="154"/>
      <c r="AB746" s="154"/>
      <c r="AC746" s="154"/>
      <c r="AD746" s="154"/>
      <c r="AE746" s="154"/>
      <c r="AR746" s="232" t="s">
        <v>335</v>
      </c>
      <c r="AT746" s="232" t="s">
        <v>190</v>
      </c>
      <c r="AU746" s="232" t="s">
        <v>81</v>
      </c>
      <c r="AY746" s="191" t="s">
        <v>135</v>
      </c>
      <c r="BE746" s="233">
        <f>IF(N746="základní",J746,0)</f>
        <v>0</v>
      </c>
      <c r="BF746" s="233">
        <f>IF(N746="snížená",J746,0)</f>
        <v>0</v>
      </c>
      <c r="BG746" s="233">
        <f>IF(N746="zákl. přenesená",J746,0)</f>
        <v>0</v>
      </c>
      <c r="BH746" s="233">
        <f>IF(N746="sníž. přenesená",J746,0)</f>
        <v>0</v>
      </c>
      <c r="BI746" s="233">
        <f>IF(N746="nulová",J746,0)</f>
        <v>0</v>
      </c>
      <c r="BJ746" s="191" t="s">
        <v>79</v>
      </c>
      <c r="BK746" s="233">
        <f>ROUND(I746*H746,2)</f>
        <v>0</v>
      </c>
      <c r="BL746" s="191" t="s">
        <v>242</v>
      </c>
      <c r="BM746" s="232" t="s">
        <v>990</v>
      </c>
    </row>
    <row r="747" spans="1:65" s="111" customFormat="1">
      <c r="B747" s="110"/>
      <c r="D747" s="104" t="s">
        <v>144</v>
      </c>
      <c r="F747" s="113" t="s">
        <v>991</v>
      </c>
      <c r="H747" s="114">
        <v>44.463999999999999</v>
      </c>
      <c r="L747" s="110"/>
      <c r="M747" s="115"/>
      <c r="N747" s="116"/>
      <c r="O747" s="116"/>
      <c r="P747" s="116"/>
      <c r="Q747" s="116"/>
      <c r="R747" s="116"/>
      <c r="S747" s="116"/>
      <c r="T747" s="117"/>
      <c r="AT747" s="112" t="s">
        <v>144</v>
      </c>
      <c r="AU747" s="112" t="s">
        <v>81</v>
      </c>
      <c r="AV747" s="111" t="s">
        <v>81</v>
      </c>
      <c r="AW747" s="111" t="s">
        <v>4</v>
      </c>
      <c r="AX747" s="111" t="s">
        <v>79</v>
      </c>
      <c r="AY747" s="112" t="s">
        <v>135</v>
      </c>
    </row>
    <row r="748" spans="1:65" s="15" customFormat="1" ht="16.5" customHeight="1">
      <c r="A748" s="154"/>
      <c r="B748" s="8"/>
      <c r="C748" s="91" t="s">
        <v>992</v>
      </c>
      <c r="D748" s="91" t="s">
        <v>138</v>
      </c>
      <c r="E748" s="92" t="s">
        <v>993</v>
      </c>
      <c r="F748" s="93" t="s">
        <v>994</v>
      </c>
      <c r="G748" s="94" t="s">
        <v>179</v>
      </c>
      <c r="H748" s="95">
        <v>51.28</v>
      </c>
      <c r="I748" s="96"/>
      <c r="J748" s="97">
        <f>ROUND(I748*H748,2)</f>
        <v>0</v>
      </c>
      <c r="K748" s="98"/>
      <c r="L748" s="8"/>
      <c r="M748" s="231" t="s">
        <v>1</v>
      </c>
      <c r="N748" s="99" t="s">
        <v>36</v>
      </c>
      <c r="O748" s="28"/>
      <c r="P748" s="100">
        <f>O748*H748</f>
        <v>0</v>
      </c>
      <c r="Q748" s="100">
        <v>3.0000000000000001E-5</v>
      </c>
      <c r="R748" s="100">
        <f>Q748*H748</f>
        <v>1.5384000000000001E-3</v>
      </c>
      <c r="S748" s="100">
        <v>0</v>
      </c>
      <c r="T748" s="101">
        <f>S748*H748</f>
        <v>0</v>
      </c>
      <c r="U748" s="154"/>
      <c r="V748" s="154"/>
      <c r="W748" s="154"/>
      <c r="X748" s="154"/>
      <c r="Y748" s="154"/>
      <c r="Z748" s="154"/>
      <c r="AA748" s="154"/>
      <c r="AB748" s="154"/>
      <c r="AC748" s="154"/>
      <c r="AD748" s="154"/>
      <c r="AE748" s="154"/>
      <c r="AR748" s="232" t="s">
        <v>242</v>
      </c>
      <c r="AT748" s="232" t="s">
        <v>138</v>
      </c>
      <c r="AU748" s="232" t="s">
        <v>81</v>
      </c>
      <c r="AY748" s="191" t="s">
        <v>135</v>
      </c>
      <c r="BE748" s="233">
        <f>IF(N748="základní",J748,0)</f>
        <v>0</v>
      </c>
      <c r="BF748" s="233">
        <f>IF(N748="snížená",J748,0)</f>
        <v>0</v>
      </c>
      <c r="BG748" s="233">
        <f>IF(N748="zákl. přenesená",J748,0)</f>
        <v>0</v>
      </c>
      <c r="BH748" s="233">
        <f>IF(N748="sníž. přenesená",J748,0)</f>
        <v>0</v>
      </c>
      <c r="BI748" s="233">
        <f>IF(N748="nulová",J748,0)</f>
        <v>0</v>
      </c>
      <c r="BJ748" s="191" t="s">
        <v>79</v>
      </c>
      <c r="BK748" s="233">
        <f>ROUND(I748*H748,2)</f>
        <v>0</v>
      </c>
      <c r="BL748" s="191" t="s">
        <v>242</v>
      </c>
      <c r="BM748" s="232" t="s">
        <v>995</v>
      </c>
    </row>
    <row r="749" spans="1:65" s="103" customFormat="1">
      <c r="B749" s="102"/>
      <c r="D749" s="104" t="s">
        <v>144</v>
      </c>
      <c r="E749" s="105" t="s">
        <v>1</v>
      </c>
      <c r="F749" s="106" t="s">
        <v>996</v>
      </c>
      <c r="H749" s="105" t="s">
        <v>1</v>
      </c>
      <c r="L749" s="102"/>
      <c r="M749" s="107"/>
      <c r="N749" s="108"/>
      <c r="O749" s="108"/>
      <c r="P749" s="108"/>
      <c r="Q749" s="108"/>
      <c r="R749" s="108"/>
      <c r="S749" s="108"/>
      <c r="T749" s="109"/>
      <c r="AT749" s="105" t="s">
        <v>144</v>
      </c>
      <c r="AU749" s="105" t="s">
        <v>81</v>
      </c>
      <c r="AV749" s="103" t="s">
        <v>79</v>
      </c>
      <c r="AW749" s="103" t="s">
        <v>29</v>
      </c>
      <c r="AX749" s="103" t="s">
        <v>71</v>
      </c>
      <c r="AY749" s="105" t="s">
        <v>135</v>
      </c>
    </row>
    <row r="750" spans="1:65" s="111" customFormat="1">
      <c r="B750" s="110"/>
      <c r="D750" s="104" t="s">
        <v>144</v>
      </c>
      <c r="E750" s="112" t="s">
        <v>1</v>
      </c>
      <c r="F750" s="113" t="s">
        <v>997</v>
      </c>
      <c r="H750" s="114">
        <v>42.64</v>
      </c>
      <c r="L750" s="110"/>
      <c r="M750" s="115"/>
      <c r="N750" s="116"/>
      <c r="O750" s="116"/>
      <c r="P750" s="116"/>
      <c r="Q750" s="116"/>
      <c r="R750" s="116"/>
      <c r="S750" s="116"/>
      <c r="T750" s="117"/>
      <c r="AT750" s="112" t="s">
        <v>144</v>
      </c>
      <c r="AU750" s="112" t="s">
        <v>81</v>
      </c>
      <c r="AV750" s="111" t="s">
        <v>81</v>
      </c>
      <c r="AW750" s="111" t="s">
        <v>29</v>
      </c>
      <c r="AX750" s="111" t="s">
        <v>71</v>
      </c>
      <c r="AY750" s="112" t="s">
        <v>135</v>
      </c>
    </row>
    <row r="751" spans="1:65" s="103" customFormat="1">
      <c r="B751" s="102"/>
      <c r="D751" s="104" t="s">
        <v>144</v>
      </c>
      <c r="E751" s="105" t="s">
        <v>1</v>
      </c>
      <c r="F751" s="106" t="s">
        <v>155</v>
      </c>
      <c r="H751" s="105" t="s">
        <v>1</v>
      </c>
      <c r="L751" s="102"/>
      <c r="M751" s="107"/>
      <c r="N751" s="108"/>
      <c r="O751" s="108"/>
      <c r="P751" s="108"/>
      <c r="Q751" s="108"/>
      <c r="R751" s="108"/>
      <c r="S751" s="108"/>
      <c r="T751" s="109"/>
      <c r="AT751" s="105" t="s">
        <v>144</v>
      </c>
      <c r="AU751" s="105" t="s">
        <v>81</v>
      </c>
      <c r="AV751" s="103" t="s">
        <v>79</v>
      </c>
      <c r="AW751" s="103" t="s">
        <v>29</v>
      </c>
      <c r="AX751" s="103" t="s">
        <v>71</v>
      </c>
      <c r="AY751" s="105" t="s">
        <v>135</v>
      </c>
    </row>
    <row r="752" spans="1:65" s="111" customFormat="1">
      <c r="B752" s="110"/>
      <c r="D752" s="104" t="s">
        <v>144</v>
      </c>
      <c r="E752" s="112" t="s">
        <v>1</v>
      </c>
      <c r="F752" s="113" t="s">
        <v>998</v>
      </c>
      <c r="H752" s="114">
        <v>8.64</v>
      </c>
      <c r="L752" s="110"/>
      <c r="M752" s="115"/>
      <c r="N752" s="116"/>
      <c r="O752" s="116"/>
      <c r="P752" s="116"/>
      <c r="Q752" s="116"/>
      <c r="R752" s="116"/>
      <c r="S752" s="116"/>
      <c r="T752" s="117"/>
      <c r="AT752" s="112" t="s">
        <v>144</v>
      </c>
      <c r="AU752" s="112" t="s">
        <v>81</v>
      </c>
      <c r="AV752" s="111" t="s">
        <v>81</v>
      </c>
      <c r="AW752" s="111" t="s">
        <v>29</v>
      </c>
      <c r="AX752" s="111" t="s">
        <v>71</v>
      </c>
      <c r="AY752" s="112" t="s">
        <v>135</v>
      </c>
    </row>
    <row r="753" spans="1:65" s="119" customFormat="1">
      <c r="B753" s="118"/>
      <c r="D753" s="104" t="s">
        <v>144</v>
      </c>
      <c r="E753" s="120" t="s">
        <v>1</v>
      </c>
      <c r="F753" s="121" t="s">
        <v>156</v>
      </c>
      <c r="H753" s="122">
        <v>51.28</v>
      </c>
      <c r="L753" s="118"/>
      <c r="M753" s="123"/>
      <c r="N753" s="124"/>
      <c r="O753" s="124"/>
      <c r="P753" s="124"/>
      <c r="Q753" s="124"/>
      <c r="R753" s="124"/>
      <c r="S753" s="124"/>
      <c r="T753" s="125"/>
      <c r="AT753" s="120" t="s">
        <v>144</v>
      </c>
      <c r="AU753" s="120" t="s">
        <v>81</v>
      </c>
      <c r="AV753" s="119" t="s">
        <v>142</v>
      </c>
      <c r="AW753" s="119" t="s">
        <v>29</v>
      </c>
      <c r="AX753" s="119" t="s">
        <v>79</v>
      </c>
      <c r="AY753" s="120" t="s">
        <v>135</v>
      </c>
    </row>
    <row r="754" spans="1:65" s="15" customFormat="1" ht="24.2" customHeight="1">
      <c r="A754" s="154"/>
      <c r="B754" s="8"/>
      <c r="C754" s="91" t="s">
        <v>999</v>
      </c>
      <c r="D754" s="91" t="s">
        <v>138</v>
      </c>
      <c r="E754" s="92" t="s">
        <v>1000</v>
      </c>
      <c r="F754" s="93" t="s">
        <v>1001</v>
      </c>
      <c r="G754" s="94" t="s">
        <v>141</v>
      </c>
      <c r="H754" s="95">
        <v>31.76</v>
      </c>
      <c r="I754" s="96"/>
      <c r="J754" s="97">
        <f>ROUND(I754*H754,2)</f>
        <v>0</v>
      </c>
      <c r="K754" s="98"/>
      <c r="L754" s="8"/>
      <c r="M754" s="231" t="s">
        <v>1</v>
      </c>
      <c r="N754" s="99" t="s">
        <v>36</v>
      </c>
      <c r="O754" s="28"/>
      <c r="P754" s="100">
        <f>O754*H754</f>
        <v>0</v>
      </c>
      <c r="Q754" s="100">
        <v>5.0000000000000002E-5</v>
      </c>
      <c r="R754" s="100">
        <f>Q754*H754</f>
        <v>1.5880000000000002E-3</v>
      </c>
      <c r="S754" s="100">
        <v>0</v>
      </c>
      <c r="T754" s="101">
        <f>S754*H754</f>
        <v>0</v>
      </c>
      <c r="U754" s="154"/>
      <c r="V754" s="154"/>
      <c r="W754" s="154"/>
      <c r="X754" s="154"/>
      <c r="Y754" s="154"/>
      <c r="Z754" s="154"/>
      <c r="AA754" s="154"/>
      <c r="AB754" s="154"/>
      <c r="AC754" s="154"/>
      <c r="AD754" s="154"/>
      <c r="AE754" s="154"/>
      <c r="AR754" s="232" t="s">
        <v>242</v>
      </c>
      <c r="AT754" s="232" t="s">
        <v>138</v>
      </c>
      <c r="AU754" s="232" t="s">
        <v>81</v>
      </c>
      <c r="AY754" s="191" t="s">
        <v>135</v>
      </c>
      <c r="BE754" s="233">
        <f>IF(N754="základní",J754,0)</f>
        <v>0</v>
      </c>
      <c r="BF754" s="233">
        <f>IF(N754="snížená",J754,0)</f>
        <v>0</v>
      </c>
      <c r="BG754" s="233">
        <f>IF(N754="zákl. přenesená",J754,0)</f>
        <v>0</v>
      </c>
      <c r="BH754" s="233">
        <f>IF(N754="sníž. přenesená",J754,0)</f>
        <v>0</v>
      </c>
      <c r="BI754" s="233">
        <f>IF(N754="nulová",J754,0)</f>
        <v>0</v>
      </c>
      <c r="BJ754" s="191" t="s">
        <v>79</v>
      </c>
      <c r="BK754" s="233">
        <f>ROUND(I754*H754,2)</f>
        <v>0</v>
      </c>
      <c r="BL754" s="191" t="s">
        <v>242</v>
      </c>
      <c r="BM754" s="232" t="s">
        <v>1002</v>
      </c>
    </row>
    <row r="755" spans="1:65" s="15" customFormat="1" ht="24.2" customHeight="1">
      <c r="A755" s="154"/>
      <c r="B755" s="8"/>
      <c r="C755" s="91" t="s">
        <v>1003</v>
      </c>
      <c r="D755" s="91" t="s">
        <v>138</v>
      </c>
      <c r="E755" s="92" t="s">
        <v>1004</v>
      </c>
      <c r="F755" s="93" t="s">
        <v>1005</v>
      </c>
      <c r="G755" s="94" t="s">
        <v>277</v>
      </c>
      <c r="H755" s="95">
        <v>1.52</v>
      </c>
      <c r="I755" s="96"/>
      <c r="J755" s="97">
        <f>ROUND(I755*H755,2)</f>
        <v>0</v>
      </c>
      <c r="K755" s="98"/>
      <c r="L755" s="8"/>
      <c r="M755" s="231" t="s">
        <v>1</v>
      </c>
      <c r="N755" s="99" t="s">
        <v>36</v>
      </c>
      <c r="O755" s="28"/>
      <c r="P755" s="100">
        <f>O755*H755</f>
        <v>0</v>
      </c>
      <c r="Q755" s="100">
        <v>0</v>
      </c>
      <c r="R755" s="100">
        <f>Q755*H755</f>
        <v>0</v>
      </c>
      <c r="S755" s="100">
        <v>0</v>
      </c>
      <c r="T755" s="101">
        <f>S755*H755</f>
        <v>0</v>
      </c>
      <c r="U755" s="154"/>
      <c r="V755" s="154"/>
      <c r="W755" s="154"/>
      <c r="X755" s="154"/>
      <c r="Y755" s="154"/>
      <c r="Z755" s="154"/>
      <c r="AA755" s="154"/>
      <c r="AB755" s="154"/>
      <c r="AC755" s="154"/>
      <c r="AD755" s="154"/>
      <c r="AE755" s="154"/>
      <c r="AR755" s="232" t="s">
        <v>242</v>
      </c>
      <c r="AT755" s="232" t="s">
        <v>138</v>
      </c>
      <c r="AU755" s="232" t="s">
        <v>81</v>
      </c>
      <c r="AY755" s="191" t="s">
        <v>135</v>
      </c>
      <c r="BE755" s="233">
        <f>IF(N755="základní",J755,0)</f>
        <v>0</v>
      </c>
      <c r="BF755" s="233">
        <f>IF(N755="snížená",J755,0)</f>
        <v>0</v>
      </c>
      <c r="BG755" s="233">
        <f>IF(N755="zákl. přenesená",J755,0)</f>
        <v>0</v>
      </c>
      <c r="BH755" s="233">
        <f>IF(N755="sníž. přenesená",J755,0)</f>
        <v>0</v>
      </c>
      <c r="BI755" s="233">
        <f>IF(N755="nulová",J755,0)</f>
        <v>0</v>
      </c>
      <c r="BJ755" s="191" t="s">
        <v>79</v>
      </c>
      <c r="BK755" s="233">
        <f>ROUND(I755*H755,2)</f>
        <v>0</v>
      </c>
      <c r="BL755" s="191" t="s">
        <v>242</v>
      </c>
      <c r="BM755" s="232" t="s">
        <v>1006</v>
      </c>
    </row>
    <row r="756" spans="1:65" s="15" customFormat="1" ht="24.2" customHeight="1">
      <c r="A756" s="154"/>
      <c r="B756" s="8"/>
      <c r="C756" s="91" t="s">
        <v>1007</v>
      </c>
      <c r="D756" s="91" t="s">
        <v>138</v>
      </c>
      <c r="E756" s="92" t="s">
        <v>1008</v>
      </c>
      <c r="F756" s="93" t="s">
        <v>1009</v>
      </c>
      <c r="G756" s="94" t="s">
        <v>277</v>
      </c>
      <c r="H756" s="95">
        <v>1.52</v>
      </c>
      <c r="I756" s="96"/>
      <c r="J756" s="97">
        <f>ROUND(I756*H756,2)</f>
        <v>0</v>
      </c>
      <c r="K756" s="98"/>
      <c r="L756" s="8"/>
      <c r="M756" s="231" t="s">
        <v>1</v>
      </c>
      <c r="N756" s="99" t="s">
        <v>36</v>
      </c>
      <c r="O756" s="28"/>
      <c r="P756" s="100">
        <f>O756*H756</f>
        <v>0</v>
      </c>
      <c r="Q756" s="100">
        <v>0</v>
      </c>
      <c r="R756" s="100">
        <f>Q756*H756</f>
        <v>0</v>
      </c>
      <c r="S756" s="100">
        <v>0</v>
      </c>
      <c r="T756" s="101">
        <f>S756*H756</f>
        <v>0</v>
      </c>
      <c r="U756" s="154"/>
      <c r="V756" s="154"/>
      <c r="W756" s="154"/>
      <c r="X756" s="154"/>
      <c r="Y756" s="154"/>
      <c r="Z756" s="154"/>
      <c r="AA756" s="154"/>
      <c r="AB756" s="154"/>
      <c r="AC756" s="154"/>
      <c r="AD756" s="154"/>
      <c r="AE756" s="154"/>
      <c r="AR756" s="232" t="s">
        <v>242</v>
      </c>
      <c r="AT756" s="232" t="s">
        <v>138</v>
      </c>
      <c r="AU756" s="232" t="s">
        <v>81</v>
      </c>
      <c r="AY756" s="191" t="s">
        <v>135</v>
      </c>
      <c r="BE756" s="233">
        <f>IF(N756="základní",J756,0)</f>
        <v>0</v>
      </c>
      <c r="BF756" s="233">
        <f>IF(N756="snížená",J756,0)</f>
        <v>0</v>
      </c>
      <c r="BG756" s="233">
        <f>IF(N756="zákl. přenesená",J756,0)</f>
        <v>0</v>
      </c>
      <c r="BH756" s="233">
        <f>IF(N756="sníž. přenesená",J756,0)</f>
        <v>0</v>
      </c>
      <c r="BI756" s="233">
        <f>IF(N756="nulová",J756,0)</f>
        <v>0</v>
      </c>
      <c r="BJ756" s="191" t="s">
        <v>79</v>
      </c>
      <c r="BK756" s="233">
        <f>ROUND(I756*H756,2)</f>
        <v>0</v>
      </c>
      <c r="BL756" s="191" t="s">
        <v>242</v>
      </c>
      <c r="BM756" s="232" t="s">
        <v>1010</v>
      </c>
    </row>
    <row r="757" spans="1:65" s="81" customFormat="1" ht="22.9" customHeight="1">
      <c r="B757" s="80"/>
      <c r="D757" s="82" t="s">
        <v>70</v>
      </c>
      <c r="E757" s="89" t="s">
        <v>1011</v>
      </c>
      <c r="F757" s="89" t="s">
        <v>1012</v>
      </c>
      <c r="J757" s="90">
        <f>BK757</f>
        <v>0</v>
      </c>
      <c r="L757" s="80"/>
      <c r="M757" s="85"/>
      <c r="N757" s="86"/>
      <c r="O757" s="86"/>
      <c r="P757" s="87">
        <f>SUM(P758:P825)</f>
        <v>0</v>
      </c>
      <c r="Q757" s="86"/>
      <c r="R757" s="87">
        <f>SUM(R758:R825)</f>
        <v>1.6044072</v>
      </c>
      <c r="S757" s="86"/>
      <c r="T757" s="88">
        <f>SUM(T758:T825)</f>
        <v>0.53987700000000005</v>
      </c>
      <c r="AR757" s="82" t="s">
        <v>81</v>
      </c>
      <c r="AT757" s="229" t="s">
        <v>70</v>
      </c>
      <c r="AU757" s="229" t="s">
        <v>79</v>
      </c>
      <c r="AY757" s="82" t="s">
        <v>135</v>
      </c>
      <c r="BK757" s="230">
        <f>SUM(BK758:BK825)</f>
        <v>0</v>
      </c>
    </row>
    <row r="758" spans="1:65" s="15" customFormat="1" ht="24.2" customHeight="1">
      <c r="A758" s="154"/>
      <c r="B758" s="8"/>
      <c r="C758" s="91" t="s">
        <v>1013</v>
      </c>
      <c r="D758" s="91" t="s">
        <v>138</v>
      </c>
      <c r="E758" s="92" t="s">
        <v>1014</v>
      </c>
      <c r="F758" s="93" t="s">
        <v>1015</v>
      </c>
      <c r="G758" s="94" t="s">
        <v>141</v>
      </c>
      <c r="H758" s="95">
        <v>191.49</v>
      </c>
      <c r="I758" s="96"/>
      <c r="J758" s="97">
        <f>ROUND(I758*H758,2)</f>
        <v>0</v>
      </c>
      <c r="K758" s="98"/>
      <c r="L758" s="8"/>
      <c r="M758" s="231" t="s">
        <v>1</v>
      </c>
      <c r="N758" s="99" t="s">
        <v>36</v>
      </c>
      <c r="O758" s="28"/>
      <c r="P758" s="100">
        <f>O758*H758</f>
        <v>0</v>
      </c>
      <c r="Q758" s="100">
        <v>0</v>
      </c>
      <c r="R758" s="100">
        <f>Q758*H758</f>
        <v>0</v>
      </c>
      <c r="S758" s="100">
        <v>0</v>
      </c>
      <c r="T758" s="101">
        <f>S758*H758</f>
        <v>0</v>
      </c>
      <c r="U758" s="154"/>
      <c r="V758" s="154"/>
      <c r="W758" s="154"/>
      <c r="X758" s="154"/>
      <c r="Y758" s="154"/>
      <c r="Z758" s="154"/>
      <c r="AA758" s="154"/>
      <c r="AB758" s="154"/>
      <c r="AC758" s="154"/>
      <c r="AD758" s="154"/>
      <c r="AE758" s="154"/>
      <c r="AR758" s="232" t="s">
        <v>242</v>
      </c>
      <c r="AT758" s="232" t="s">
        <v>138</v>
      </c>
      <c r="AU758" s="232" t="s">
        <v>81</v>
      </c>
      <c r="AY758" s="191" t="s">
        <v>135</v>
      </c>
      <c r="BE758" s="233">
        <f>IF(N758="základní",J758,0)</f>
        <v>0</v>
      </c>
      <c r="BF758" s="233">
        <f>IF(N758="snížená",J758,0)</f>
        <v>0</v>
      </c>
      <c r="BG758" s="233">
        <f>IF(N758="zákl. přenesená",J758,0)</f>
        <v>0</v>
      </c>
      <c r="BH758" s="233">
        <f>IF(N758="sníž. přenesená",J758,0)</f>
        <v>0</v>
      </c>
      <c r="BI758" s="233">
        <f>IF(N758="nulová",J758,0)</f>
        <v>0</v>
      </c>
      <c r="BJ758" s="191" t="s">
        <v>79</v>
      </c>
      <c r="BK758" s="233">
        <f>ROUND(I758*H758,2)</f>
        <v>0</v>
      </c>
      <c r="BL758" s="191" t="s">
        <v>242</v>
      </c>
      <c r="BM758" s="232" t="s">
        <v>1016</v>
      </c>
    </row>
    <row r="759" spans="1:65" s="15" customFormat="1" ht="16.5" customHeight="1">
      <c r="A759" s="154"/>
      <c r="B759" s="8"/>
      <c r="C759" s="91" t="s">
        <v>1017</v>
      </c>
      <c r="D759" s="91" t="s">
        <v>138</v>
      </c>
      <c r="E759" s="92" t="s">
        <v>1018</v>
      </c>
      <c r="F759" s="93" t="s">
        <v>1019</v>
      </c>
      <c r="G759" s="94" t="s">
        <v>141</v>
      </c>
      <c r="H759" s="95">
        <v>191.49</v>
      </c>
      <c r="I759" s="96"/>
      <c r="J759" s="97">
        <f>ROUND(I759*H759,2)</f>
        <v>0</v>
      </c>
      <c r="K759" s="98"/>
      <c r="L759" s="8"/>
      <c r="M759" s="231" t="s">
        <v>1</v>
      </c>
      <c r="N759" s="99" t="s">
        <v>36</v>
      </c>
      <c r="O759" s="28"/>
      <c r="P759" s="100">
        <f>O759*H759</f>
        <v>0</v>
      </c>
      <c r="Q759" s="100">
        <v>0</v>
      </c>
      <c r="R759" s="100">
        <f>Q759*H759</f>
        <v>0</v>
      </c>
      <c r="S759" s="100">
        <v>0</v>
      </c>
      <c r="T759" s="101">
        <f>S759*H759</f>
        <v>0</v>
      </c>
      <c r="U759" s="154"/>
      <c r="V759" s="154"/>
      <c r="W759" s="154"/>
      <c r="X759" s="154"/>
      <c r="Y759" s="154"/>
      <c r="Z759" s="154"/>
      <c r="AA759" s="154"/>
      <c r="AB759" s="154"/>
      <c r="AC759" s="154"/>
      <c r="AD759" s="154"/>
      <c r="AE759" s="154"/>
      <c r="AR759" s="232" t="s">
        <v>242</v>
      </c>
      <c r="AT759" s="232" t="s">
        <v>138</v>
      </c>
      <c r="AU759" s="232" t="s">
        <v>81</v>
      </c>
      <c r="AY759" s="191" t="s">
        <v>135</v>
      </c>
      <c r="BE759" s="233">
        <f>IF(N759="základní",J759,0)</f>
        <v>0</v>
      </c>
      <c r="BF759" s="233">
        <f>IF(N759="snížená",J759,0)</f>
        <v>0</v>
      </c>
      <c r="BG759" s="233">
        <f>IF(N759="zákl. přenesená",J759,0)</f>
        <v>0</v>
      </c>
      <c r="BH759" s="233">
        <f>IF(N759="sníž. přenesená",J759,0)</f>
        <v>0</v>
      </c>
      <c r="BI759" s="233">
        <f>IF(N759="nulová",J759,0)</f>
        <v>0</v>
      </c>
      <c r="BJ759" s="191" t="s">
        <v>79</v>
      </c>
      <c r="BK759" s="233">
        <f>ROUND(I759*H759,2)</f>
        <v>0</v>
      </c>
      <c r="BL759" s="191" t="s">
        <v>242</v>
      </c>
      <c r="BM759" s="232" t="s">
        <v>1020</v>
      </c>
    </row>
    <row r="760" spans="1:65" s="15" customFormat="1" ht="24.2" customHeight="1">
      <c r="A760" s="154"/>
      <c r="B760" s="8"/>
      <c r="C760" s="91" t="s">
        <v>1021</v>
      </c>
      <c r="D760" s="91" t="s">
        <v>138</v>
      </c>
      <c r="E760" s="92" t="s">
        <v>1022</v>
      </c>
      <c r="F760" s="93" t="s">
        <v>1023</v>
      </c>
      <c r="G760" s="94" t="s">
        <v>141</v>
      </c>
      <c r="H760" s="95">
        <v>181.59</v>
      </c>
      <c r="I760" s="96"/>
      <c r="J760" s="97">
        <f>ROUND(I760*H760,2)</f>
        <v>0</v>
      </c>
      <c r="K760" s="98"/>
      <c r="L760" s="8"/>
      <c r="M760" s="231" t="s">
        <v>1</v>
      </c>
      <c r="N760" s="99" t="s">
        <v>36</v>
      </c>
      <c r="O760" s="28"/>
      <c r="P760" s="100">
        <f>O760*H760</f>
        <v>0</v>
      </c>
      <c r="Q760" s="100">
        <v>3.0000000000000001E-5</v>
      </c>
      <c r="R760" s="100">
        <f>Q760*H760</f>
        <v>5.4477000000000006E-3</v>
      </c>
      <c r="S760" s="100">
        <v>0</v>
      </c>
      <c r="T760" s="101">
        <f>S760*H760</f>
        <v>0</v>
      </c>
      <c r="U760" s="154"/>
      <c r="V760" s="154"/>
      <c r="W760" s="154"/>
      <c r="X760" s="154"/>
      <c r="Y760" s="154"/>
      <c r="Z760" s="154"/>
      <c r="AA760" s="154"/>
      <c r="AB760" s="154"/>
      <c r="AC760" s="154"/>
      <c r="AD760" s="154"/>
      <c r="AE760" s="154"/>
      <c r="AR760" s="232" t="s">
        <v>242</v>
      </c>
      <c r="AT760" s="232" t="s">
        <v>138</v>
      </c>
      <c r="AU760" s="232" t="s">
        <v>81</v>
      </c>
      <c r="AY760" s="191" t="s">
        <v>135</v>
      </c>
      <c r="BE760" s="233">
        <f>IF(N760="základní",J760,0)</f>
        <v>0</v>
      </c>
      <c r="BF760" s="233">
        <f>IF(N760="snížená",J760,0)</f>
        <v>0</v>
      </c>
      <c r="BG760" s="233">
        <f>IF(N760="zákl. přenesená",J760,0)</f>
        <v>0</v>
      </c>
      <c r="BH760" s="233">
        <f>IF(N760="sníž. přenesená",J760,0)</f>
        <v>0</v>
      </c>
      <c r="BI760" s="233">
        <f>IF(N760="nulová",J760,0)</f>
        <v>0</v>
      </c>
      <c r="BJ760" s="191" t="s">
        <v>79</v>
      </c>
      <c r="BK760" s="233">
        <f>ROUND(I760*H760,2)</f>
        <v>0</v>
      </c>
      <c r="BL760" s="191" t="s">
        <v>242</v>
      </c>
      <c r="BM760" s="232" t="s">
        <v>1024</v>
      </c>
    </row>
    <row r="761" spans="1:65" s="15" customFormat="1" ht="33" customHeight="1">
      <c r="A761" s="154"/>
      <c r="B761" s="8"/>
      <c r="C761" s="91" t="s">
        <v>1025</v>
      </c>
      <c r="D761" s="91" t="s">
        <v>138</v>
      </c>
      <c r="E761" s="92" t="s">
        <v>1026</v>
      </c>
      <c r="F761" s="93" t="s">
        <v>1027</v>
      </c>
      <c r="G761" s="94" t="s">
        <v>141</v>
      </c>
      <c r="H761" s="95">
        <v>181.59</v>
      </c>
      <c r="I761" s="96"/>
      <c r="J761" s="97">
        <f>ROUND(I761*H761,2)</f>
        <v>0</v>
      </c>
      <c r="K761" s="98"/>
      <c r="L761" s="8"/>
      <c r="M761" s="231" t="s">
        <v>1</v>
      </c>
      <c r="N761" s="99" t="s">
        <v>36</v>
      </c>
      <c r="O761" s="28"/>
      <c r="P761" s="100">
        <f>O761*H761</f>
        <v>0</v>
      </c>
      <c r="Q761" s="100">
        <v>4.4999999999999997E-3</v>
      </c>
      <c r="R761" s="100">
        <f>Q761*H761</f>
        <v>0.81715499999999996</v>
      </c>
      <c r="S761" s="100">
        <v>0</v>
      </c>
      <c r="T761" s="101">
        <f>S761*H761</f>
        <v>0</v>
      </c>
      <c r="U761" s="154"/>
      <c r="V761" s="154"/>
      <c r="W761" s="154"/>
      <c r="X761" s="154"/>
      <c r="Y761" s="154"/>
      <c r="Z761" s="154"/>
      <c r="AA761" s="154"/>
      <c r="AB761" s="154"/>
      <c r="AC761" s="154"/>
      <c r="AD761" s="154"/>
      <c r="AE761" s="154"/>
      <c r="AR761" s="232" t="s">
        <v>242</v>
      </c>
      <c r="AT761" s="232" t="s">
        <v>138</v>
      </c>
      <c r="AU761" s="232" t="s">
        <v>81</v>
      </c>
      <c r="AY761" s="191" t="s">
        <v>135</v>
      </c>
      <c r="BE761" s="233">
        <f>IF(N761="základní",J761,0)</f>
        <v>0</v>
      </c>
      <c r="BF761" s="233">
        <f>IF(N761="snížená",J761,0)</f>
        <v>0</v>
      </c>
      <c r="BG761" s="233">
        <f>IF(N761="zákl. přenesená",J761,0)</f>
        <v>0</v>
      </c>
      <c r="BH761" s="233">
        <f>IF(N761="sníž. přenesená",J761,0)</f>
        <v>0</v>
      </c>
      <c r="BI761" s="233">
        <f>IF(N761="nulová",J761,0)</f>
        <v>0</v>
      </c>
      <c r="BJ761" s="191" t="s">
        <v>79</v>
      </c>
      <c r="BK761" s="233">
        <f>ROUND(I761*H761,2)</f>
        <v>0</v>
      </c>
      <c r="BL761" s="191" t="s">
        <v>242</v>
      </c>
      <c r="BM761" s="232" t="s">
        <v>1028</v>
      </c>
    </row>
    <row r="762" spans="1:65" s="15" customFormat="1" ht="24.2" customHeight="1">
      <c r="A762" s="154"/>
      <c r="B762" s="8"/>
      <c r="C762" s="91" t="s">
        <v>1029</v>
      </c>
      <c r="D762" s="91" t="s">
        <v>138</v>
      </c>
      <c r="E762" s="92" t="s">
        <v>1030</v>
      </c>
      <c r="F762" s="93" t="s">
        <v>1031</v>
      </c>
      <c r="G762" s="94" t="s">
        <v>141</v>
      </c>
      <c r="H762" s="95">
        <v>191.49</v>
      </c>
      <c r="I762" s="96"/>
      <c r="J762" s="97">
        <f>ROUND(I762*H762,2)</f>
        <v>0</v>
      </c>
      <c r="K762" s="98"/>
      <c r="L762" s="8"/>
      <c r="M762" s="231" t="s">
        <v>1</v>
      </c>
      <c r="N762" s="99" t="s">
        <v>36</v>
      </c>
      <c r="O762" s="28"/>
      <c r="P762" s="100">
        <f>O762*H762</f>
        <v>0</v>
      </c>
      <c r="Q762" s="100">
        <v>0</v>
      </c>
      <c r="R762" s="100">
        <f>Q762*H762</f>
        <v>0</v>
      </c>
      <c r="S762" s="100">
        <v>2.5000000000000001E-3</v>
      </c>
      <c r="T762" s="101">
        <f>S762*H762</f>
        <v>0.47872500000000001</v>
      </c>
      <c r="U762" s="154"/>
      <c r="V762" s="154"/>
      <c r="W762" s="154"/>
      <c r="X762" s="154"/>
      <c r="Y762" s="154"/>
      <c r="Z762" s="154"/>
      <c r="AA762" s="154"/>
      <c r="AB762" s="154"/>
      <c r="AC762" s="154"/>
      <c r="AD762" s="154"/>
      <c r="AE762" s="154"/>
      <c r="AR762" s="232" t="s">
        <v>242</v>
      </c>
      <c r="AT762" s="232" t="s">
        <v>138</v>
      </c>
      <c r="AU762" s="232" t="s">
        <v>81</v>
      </c>
      <c r="AY762" s="191" t="s">
        <v>135</v>
      </c>
      <c r="BE762" s="233">
        <f>IF(N762="základní",J762,0)</f>
        <v>0</v>
      </c>
      <c r="BF762" s="233">
        <f>IF(N762="snížená",J762,0)</f>
        <v>0</v>
      </c>
      <c r="BG762" s="233">
        <f>IF(N762="zákl. přenesená",J762,0)</f>
        <v>0</v>
      </c>
      <c r="BH762" s="233">
        <f>IF(N762="sníž. přenesená",J762,0)</f>
        <v>0</v>
      </c>
      <c r="BI762" s="233">
        <f>IF(N762="nulová",J762,0)</f>
        <v>0</v>
      </c>
      <c r="BJ762" s="191" t="s">
        <v>79</v>
      </c>
      <c r="BK762" s="233">
        <f>ROUND(I762*H762,2)</f>
        <v>0</v>
      </c>
      <c r="BL762" s="191" t="s">
        <v>242</v>
      </c>
      <c r="BM762" s="232" t="s">
        <v>1032</v>
      </c>
    </row>
    <row r="763" spans="1:65" s="103" customFormat="1">
      <c r="B763" s="102"/>
      <c r="D763" s="104" t="s">
        <v>144</v>
      </c>
      <c r="E763" s="105" t="s">
        <v>1</v>
      </c>
      <c r="F763" s="106" t="s">
        <v>1033</v>
      </c>
      <c r="H763" s="105" t="s">
        <v>1</v>
      </c>
      <c r="L763" s="102"/>
      <c r="M763" s="107"/>
      <c r="N763" s="108"/>
      <c r="O763" s="108"/>
      <c r="P763" s="108"/>
      <c r="Q763" s="108"/>
      <c r="R763" s="108"/>
      <c r="S763" s="108"/>
      <c r="T763" s="109"/>
      <c r="AT763" s="105" t="s">
        <v>144</v>
      </c>
      <c r="AU763" s="105" t="s">
        <v>81</v>
      </c>
      <c r="AV763" s="103" t="s">
        <v>79</v>
      </c>
      <c r="AW763" s="103" t="s">
        <v>29</v>
      </c>
      <c r="AX763" s="103" t="s">
        <v>71</v>
      </c>
      <c r="AY763" s="105" t="s">
        <v>135</v>
      </c>
    </row>
    <row r="764" spans="1:65" s="111" customFormat="1">
      <c r="B764" s="110"/>
      <c r="D764" s="104" t="s">
        <v>144</v>
      </c>
      <c r="E764" s="112" t="s">
        <v>1</v>
      </c>
      <c r="F764" s="113" t="s">
        <v>595</v>
      </c>
      <c r="H764" s="114">
        <v>7</v>
      </c>
      <c r="L764" s="110"/>
      <c r="M764" s="115"/>
      <c r="N764" s="116"/>
      <c r="O764" s="116"/>
      <c r="P764" s="116"/>
      <c r="Q764" s="116"/>
      <c r="R764" s="116"/>
      <c r="S764" s="116"/>
      <c r="T764" s="117"/>
      <c r="AT764" s="112" t="s">
        <v>144</v>
      </c>
      <c r="AU764" s="112" t="s">
        <v>81</v>
      </c>
      <c r="AV764" s="111" t="s">
        <v>81</v>
      </c>
      <c r="AW764" s="111" t="s">
        <v>29</v>
      </c>
      <c r="AX764" s="111" t="s">
        <v>71</v>
      </c>
      <c r="AY764" s="112" t="s">
        <v>135</v>
      </c>
    </row>
    <row r="765" spans="1:65" s="103" customFormat="1">
      <c r="B765" s="102"/>
      <c r="D765" s="104" t="s">
        <v>144</v>
      </c>
      <c r="E765" s="105" t="s">
        <v>1</v>
      </c>
      <c r="F765" s="106" t="s">
        <v>163</v>
      </c>
      <c r="H765" s="105" t="s">
        <v>1</v>
      </c>
      <c r="L765" s="102"/>
      <c r="M765" s="107"/>
      <c r="N765" s="108"/>
      <c r="O765" s="108"/>
      <c r="P765" s="108"/>
      <c r="Q765" s="108"/>
      <c r="R765" s="108"/>
      <c r="S765" s="108"/>
      <c r="T765" s="109"/>
      <c r="AT765" s="105" t="s">
        <v>144</v>
      </c>
      <c r="AU765" s="105" t="s">
        <v>81</v>
      </c>
      <c r="AV765" s="103" t="s">
        <v>79</v>
      </c>
      <c r="AW765" s="103" t="s">
        <v>29</v>
      </c>
      <c r="AX765" s="103" t="s">
        <v>71</v>
      </c>
      <c r="AY765" s="105" t="s">
        <v>135</v>
      </c>
    </row>
    <row r="766" spans="1:65" s="111" customFormat="1">
      <c r="B766" s="110"/>
      <c r="D766" s="104" t="s">
        <v>144</v>
      </c>
      <c r="E766" s="112" t="s">
        <v>1</v>
      </c>
      <c r="F766" s="113" t="s">
        <v>1034</v>
      </c>
      <c r="H766" s="114">
        <v>61.62</v>
      </c>
      <c r="L766" s="110"/>
      <c r="M766" s="115"/>
      <c r="N766" s="116"/>
      <c r="O766" s="116"/>
      <c r="P766" s="116"/>
      <c r="Q766" s="116"/>
      <c r="R766" s="116"/>
      <c r="S766" s="116"/>
      <c r="T766" s="117"/>
      <c r="AT766" s="112" t="s">
        <v>144</v>
      </c>
      <c r="AU766" s="112" t="s">
        <v>81</v>
      </c>
      <c r="AV766" s="111" t="s">
        <v>81</v>
      </c>
      <c r="AW766" s="111" t="s">
        <v>29</v>
      </c>
      <c r="AX766" s="111" t="s">
        <v>71</v>
      </c>
      <c r="AY766" s="112" t="s">
        <v>135</v>
      </c>
    </row>
    <row r="767" spans="1:65" s="103" customFormat="1">
      <c r="B767" s="102"/>
      <c r="D767" s="104" t="s">
        <v>144</v>
      </c>
      <c r="E767" s="105" t="s">
        <v>1</v>
      </c>
      <c r="F767" s="106" t="s">
        <v>1035</v>
      </c>
      <c r="H767" s="105" t="s">
        <v>1</v>
      </c>
      <c r="L767" s="102"/>
      <c r="M767" s="107"/>
      <c r="N767" s="108"/>
      <c r="O767" s="108"/>
      <c r="P767" s="108"/>
      <c r="Q767" s="108"/>
      <c r="R767" s="108"/>
      <c r="S767" s="108"/>
      <c r="T767" s="109"/>
      <c r="AT767" s="105" t="s">
        <v>144</v>
      </c>
      <c r="AU767" s="105" t="s">
        <v>81</v>
      </c>
      <c r="AV767" s="103" t="s">
        <v>79</v>
      </c>
      <c r="AW767" s="103" t="s">
        <v>29</v>
      </c>
      <c r="AX767" s="103" t="s">
        <v>71</v>
      </c>
      <c r="AY767" s="105" t="s">
        <v>135</v>
      </c>
    </row>
    <row r="768" spans="1:65" s="111" customFormat="1">
      <c r="B768" s="110"/>
      <c r="D768" s="104" t="s">
        <v>144</v>
      </c>
      <c r="E768" s="112" t="s">
        <v>1</v>
      </c>
      <c r="F768" s="113" t="s">
        <v>1036</v>
      </c>
      <c r="H768" s="114">
        <v>61.5</v>
      </c>
      <c r="L768" s="110"/>
      <c r="M768" s="115"/>
      <c r="N768" s="116"/>
      <c r="O768" s="116"/>
      <c r="P768" s="116"/>
      <c r="Q768" s="116"/>
      <c r="R768" s="116"/>
      <c r="S768" s="116"/>
      <c r="T768" s="117"/>
      <c r="AT768" s="112" t="s">
        <v>144</v>
      </c>
      <c r="AU768" s="112" t="s">
        <v>81</v>
      </c>
      <c r="AV768" s="111" t="s">
        <v>81</v>
      </c>
      <c r="AW768" s="111" t="s">
        <v>29</v>
      </c>
      <c r="AX768" s="111" t="s">
        <v>71</v>
      </c>
      <c r="AY768" s="112" t="s">
        <v>135</v>
      </c>
    </row>
    <row r="769" spans="1:65" s="103" customFormat="1">
      <c r="B769" s="102"/>
      <c r="D769" s="104" t="s">
        <v>144</v>
      </c>
      <c r="E769" s="105" t="s">
        <v>1</v>
      </c>
      <c r="F769" s="106" t="s">
        <v>1037</v>
      </c>
      <c r="H769" s="105" t="s">
        <v>1</v>
      </c>
      <c r="L769" s="102"/>
      <c r="M769" s="107"/>
      <c r="N769" s="108"/>
      <c r="O769" s="108"/>
      <c r="P769" s="108"/>
      <c r="Q769" s="108"/>
      <c r="R769" s="108"/>
      <c r="S769" s="108"/>
      <c r="T769" s="109"/>
      <c r="AT769" s="105" t="s">
        <v>144</v>
      </c>
      <c r="AU769" s="105" t="s">
        <v>81</v>
      </c>
      <c r="AV769" s="103" t="s">
        <v>79</v>
      </c>
      <c r="AW769" s="103" t="s">
        <v>29</v>
      </c>
      <c r="AX769" s="103" t="s">
        <v>71</v>
      </c>
      <c r="AY769" s="105" t="s">
        <v>135</v>
      </c>
    </row>
    <row r="770" spans="1:65" s="111" customFormat="1">
      <c r="B770" s="110"/>
      <c r="D770" s="104" t="s">
        <v>144</v>
      </c>
      <c r="E770" s="112" t="s">
        <v>1</v>
      </c>
      <c r="F770" s="113" t="s">
        <v>1038</v>
      </c>
      <c r="H770" s="114">
        <v>11.63</v>
      </c>
      <c r="L770" s="110"/>
      <c r="M770" s="115"/>
      <c r="N770" s="116"/>
      <c r="O770" s="116"/>
      <c r="P770" s="116"/>
      <c r="Q770" s="116"/>
      <c r="R770" s="116"/>
      <c r="S770" s="116"/>
      <c r="T770" s="117"/>
      <c r="AT770" s="112" t="s">
        <v>144</v>
      </c>
      <c r="AU770" s="112" t="s">
        <v>81</v>
      </c>
      <c r="AV770" s="111" t="s">
        <v>81</v>
      </c>
      <c r="AW770" s="111" t="s">
        <v>29</v>
      </c>
      <c r="AX770" s="111" t="s">
        <v>71</v>
      </c>
      <c r="AY770" s="112" t="s">
        <v>135</v>
      </c>
    </row>
    <row r="771" spans="1:65" s="103" customFormat="1">
      <c r="B771" s="102"/>
      <c r="D771" s="104" t="s">
        <v>144</v>
      </c>
      <c r="E771" s="105" t="s">
        <v>1</v>
      </c>
      <c r="F771" s="106" t="s">
        <v>1039</v>
      </c>
      <c r="H771" s="105" t="s">
        <v>1</v>
      </c>
      <c r="L771" s="102"/>
      <c r="M771" s="107"/>
      <c r="N771" s="108"/>
      <c r="O771" s="108"/>
      <c r="P771" s="108"/>
      <c r="Q771" s="108"/>
      <c r="R771" s="108"/>
      <c r="S771" s="108"/>
      <c r="T771" s="109"/>
      <c r="AT771" s="105" t="s">
        <v>144</v>
      </c>
      <c r="AU771" s="105" t="s">
        <v>81</v>
      </c>
      <c r="AV771" s="103" t="s">
        <v>79</v>
      </c>
      <c r="AW771" s="103" t="s">
        <v>29</v>
      </c>
      <c r="AX771" s="103" t="s">
        <v>71</v>
      </c>
      <c r="AY771" s="105" t="s">
        <v>135</v>
      </c>
    </row>
    <row r="772" spans="1:65" s="111" customFormat="1">
      <c r="B772" s="110"/>
      <c r="D772" s="104" t="s">
        <v>144</v>
      </c>
      <c r="E772" s="112" t="s">
        <v>1</v>
      </c>
      <c r="F772" s="113" t="s">
        <v>1040</v>
      </c>
      <c r="H772" s="114">
        <v>46.24</v>
      </c>
      <c r="L772" s="110"/>
      <c r="M772" s="115"/>
      <c r="N772" s="116"/>
      <c r="O772" s="116"/>
      <c r="P772" s="116"/>
      <c r="Q772" s="116"/>
      <c r="R772" s="116"/>
      <c r="S772" s="116"/>
      <c r="T772" s="117"/>
      <c r="AT772" s="112" t="s">
        <v>144</v>
      </c>
      <c r="AU772" s="112" t="s">
        <v>81</v>
      </c>
      <c r="AV772" s="111" t="s">
        <v>81</v>
      </c>
      <c r="AW772" s="111" t="s">
        <v>29</v>
      </c>
      <c r="AX772" s="111" t="s">
        <v>71</v>
      </c>
      <c r="AY772" s="112" t="s">
        <v>135</v>
      </c>
    </row>
    <row r="773" spans="1:65" s="103" customFormat="1">
      <c r="B773" s="102"/>
      <c r="D773" s="104" t="s">
        <v>144</v>
      </c>
      <c r="E773" s="105" t="s">
        <v>1</v>
      </c>
      <c r="F773" s="106" t="s">
        <v>155</v>
      </c>
      <c r="H773" s="105" t="s">
        <v>1</v>
      </c>
      <c r="L773" s="102"/>
      <c r="M773" s="107"/>
      <c r="N773" s="108"/>
      <c r="O773" s="108"/>
      <c r="P773" s="108"/>
      <c r="Q773" s="108"/>
      <c r="R773" s="108"/>
      <c r="S773" s="108"/>
      <c r="T773" s="109"/>
      <c r="AT773" s="105" t="s">
        <v>144</v>
      </c>
      <c r="AU773" s="105" t="s">
        <v>81</v>
      </c>
      <c r="AV773" s="103" t="s">
        <v>79</v>
      </c>
      <c r="AW773" s="103" t="s">
        <v>29</v>
      </c>
      <c r="AX773" s="103" t="s">
        <v>71</v>
      </c>
      <c r="AY773" s="105" t="s">
        <v>135</v>
      </c>
    </row>
    <row r="774" spans="1:65" s="111" customFormat="1">
      <c r="B774" s="110"/>
      <c r="D774" s="104" t="s">
        <v>144</v>
      </c>
      <c r="E774" s="112" t="s">
        <v>1</v>
      </c>
      <c r="F774" s="113" t="s">
        <v>172</v>
      </c>
      <c r="H774" s="114">
        <v>3.5</v>
      </c>
      <c r="L774" s="110"/>
      <c r="M774" s="115"/>
      <c r="N774" s="116"/>
      <c r="O774" s="116"/>
      <c r="P774" s="116"/>
      <c r="Q774" s="116"/>
      <c r="R774" s="116"/>
      <c r="S774" s="116"/>
      <c r="T774" s="117"/>
      <c r="AT774" s="112" t="s">
        <v>144</v>
      </c>
      <c r="AU774" s="112" t="s">
        <v>81</v>
      </c>
      <c r="AV774" s="111" t="s">
        <v>81</v>
      </c>
      <c r="AW774" s="111" t="s">
        <v>29</v>
      </c>
      <c r="AX774" s="111" t="s">
        <v>71</v>
      </c>
      <c r="AY774" s="112" t="s">
        <v>135</v>
      </c>
    </row>
    <row r="775" spans="1:65" s="119" customFormat="1">
      <c r="B775" s="118"/>
      <c r="D775" s="104" t="s">
        <v>144</v>
      </c>
      <c r="E775" s="120" t="s">
        <v>1</v>
      </c>
      <c r="F775" s="121" t="s">
        <v>156</v>
      </c>
      <c r="H775" s="122">
        <v>191.49</v>
      </c>
      <c r="L775" s="118"/>
      <c r="M775" s="123"/>
      <c r="N775" s="124"/>
      <c r="O775" s="124"/>
      <c r="P775" s="124"/>
      <c r="Q775" s="124"/>
      <c r="R775" s="124"/>
      <c r="S775" s="124"/>
      <c r="T775" s="125"/>
      <c r="AT775" s="120" t="s">
        <v>144</v>
      </c>
      <c r="AU775" s="120" t="s">
        <v>81</v>
      </c>
      <c r="AV775" s="119" t="s">
        <v>142</v>
      </c>
      <c r="AW775" s="119" t="s">
        <v>29</v>
      </c>
      <c r="AX775" s="119" t="s">
        <v>79</v>
      </c>
      <c r="AY775" s="120" t="s">
        <v>135</v>
      </c>
    </row>
    <row r="776" spans="1:65" s="15" customFormat="1" ht="24.2" customHeight="1">
      <c r="A776" s="154"/>
      <c r="B776" s="8"/>
      <c r="C776" s="91" t="s">
        <v>1041</v>
      </c>
      <c r="D776" s="91" t="s">
        <v>138</v>
      </c>
      <c r="E776" s="92" t="s">
        <v>1042</v>
      </c>
      <c r="F776" s="93" t="s">
        <v>1043</v>
      </c>
      <c r="G776" s="94" t="s">
        <v>141</v>
      </c>
      <c r="H776" s="95">
        <v>181.59</v>
      </c>
      <c r="I776" s="96"/>
      <c r="J776" s="97">
        <f>ROUND(I776*H776,2)</f>
        <v>0</v>
      </c>
      <c r="K776" s="98"/>
      <c r="L776" s="8"/>
      <c r="M776" s="231" t="s">
        <v>1</v>
      </c>
      <c r="N776" s="99" t="s">
        <v>36</v>
      </c>
      <c r="O776" s="28"/>
      <c r="P776" s="100">
        <f>O776*H776</f>
        <v>0</v>
      </c>
      <c r="Q776" s="100">
        <v>3.5E-4</v>
      </c>
      <c r="R776" s="100">
        <f>Q776*H776</f>
        <v>6.3556500000000002E-2</v>
      </c>
      <c r="S776" s="100">
        <v>0</v>
      </c>
      <c r="T776" s="101">
        <f>S776*H776</f>
        <v>0</v>
      </c>
      <c r="U776" s="154"/>
      <c r="V776" s="154"/>
      <c r="W776" s="154"/>
      <c r="X776" s="154"/>
      <c r="Y776" s="154"/>
      <c r="Z776" s="154"/>
      <c r="AA776" s="154"/>
      <c r="AB776" s="154"/>
      <c r="AC776" s="154"/>
      <c r="AD776" s="154"/>
      <c r="AE776" s="154"/>
      <c r="AR776" s="232" t="s">
        <v>242</v>
      </c>
      <c r="AT776" s="232" t="s">
        <v>138</v>
      </c>
      <c r="AU776" s="232" t="s">
        <v>81</v>
      </c>
      <c r="AY776" s="191" t="s">
        <v>135</v>
      </c>
      <c r="BE776" s="233">
        <f>IF(N776="základní",J776,0)</f>
        <v>0</v>
      </c>
      <c r="BF776" s="233">
        <f>IF(N776="snížená",J776,0)</f>
        <v>0</v>
      </c>
      <c r="BG776" s="233">
        <f>IF(N776="zákl. přenesená",J776,0)</f>
        <v>0</v>
      </c>
      <c r="BH776" s="233">
        <f>IF(N776="sníž. přenesená",J776,0)</f>
        <v>0</v>
      </c>
      <c r="BI776" s="233">
        <f>IF(N776="nulová",J776,0)</f>
        <v>0</v>
      </c>
      <c r="BJ776" s="191" t="s">
        <v>79</v>
      </c>
      <c r="BK776" s="233">
        <f>ROUND(I776*H776,2)</f>
        <v>0</v>
      </c>
      <c r="BL776" s="191" t="s">
        <v>242</v>
      </c>
      <c r="BM776" s="232" t="s">
        <v>1044</v>
      </c>
    </row>
    <row r="777" spans="1:65" s="103" customFormat="1">
      <c r="B777" s="102"/>
      <c r="D777" s="104" t="s">
        <v>144</v>
      </c>
      <c r="E777" s="105" t="s">
        <v>1</v>
      </c>
      <c r="F777" s="106" t="s">
        <v>826</v>
      </c>
      <c r="H777" s="105" t="s">
        <v>1</v>
      </c>
      <c r="L777" s="102"/>
      <c r="M777" s="107"/>
      <c r="N777" s="108"/>
      <c r="O777" s="108"/>
      <c r="P777" s="108"/>
      <c r="Q777" s="108"/>
      <c r="R777" s="108"/>
      <c r="S777" s="108"/>
      <c r="T777" s="109"/>
      <c r="AT777" s="105" t="s">
        <v>144</v>
      </c>
      <c r="AU777" s="105" t="s">
        <v>81</v>
      </c>
      <c r="AV777" s="103" t="s">
        <v>79</v>
      </c>
      <c r="AW777" s="103" t="s">
        <v>29</v>
      </c>
      <c r="AX777" s="103" t="s">
        <v>71</v>
      </c>
      <c r="AY777" s="105" t="s">
        <v>135</v>
      </c>
    </row>
    <row r="778" spans="1:65" s="111" customFormat="1">
      <c r="B778" s="110"/>
      <c r="D778" s="104" t="s">
        <v>144</v>
      </c>
      <c r="E778" s="112" t="s">
        <v>1</v>
      </c>
      <c r="F778" s="113" t="s">
        <v>595</v>
      </c>
      <c r="H778" s="114">
        <v>7</v>
      </c>
      <c r="L778" s="110"/>
      <c r="M778" s="115"/>
      <c r="N778" s="116"/>
      <c r="O778" s="116"/>
      <c r="P778" s="116"/>
      <c r="Q778" s="116"/>
      <c r="R778" s="116"/>
      <c r="S778" s="116"/>
      <c r="T778" s="117"/>
      <c r="AT778" s="112" t="s">
        <v>144</v>
      </c>
      <c r="AU778" s="112" t="s">
        <v>81</v>
      </c>
      <c r="AV778" s="111" t="s">
        <v>81</v>
      </c>
      <c r="AW778" s="111" t="s">
        <v>29</v>
      </c>
      <c r="AX778" s="111" t="s">
        <v>71</v>
      </c>
      <c r="AY778" s="112" t="s">
        <v>135</v>
      </c>
    </row>
    <row r="779" spans="1:65" s="103" customFormat="1">
      <c r="B779" s="102"/>
      <c r="D779" s="104" t="s">
        <v>144</v>
      </c>
      <c r="E779" s="105" t="s">
        <v>1</v>
      </c>
      <c r="F779" s="106" t="s">
        <v>1045</v>
      </c>
      <c r="H779" s="105" t="s">
        <v>1</v>
      </c>
      <c r="L779" s="102"/>
      <c r="M779" s="107"/>
      <c r="N779" s="108"/>
      <c r="O779" s="108"/>
      <c r="P779" s="108"/>
      <c r="Q779" s="108"/>
      <c r="R779" s="108"/>
      <c r="S779" s="108"/>
      <c r="T779" s="109"/>
      <c r="AT779" s="105" t="s">
        <v>144</v>
      </c>
      <c r="AU779" s="105" t="s">
        <v>81</v>
      </c>
      <c r="AV779" s="103" t="s">
        <v>79</v>
      </c>
      <c r="AW779" s="103" t="s">
        <v>29</v>
      </c>
      <c r="AX779" s="103" t="s">
        <v>71</v>
      </c>
      <c r="AY779" s="105" t="s">
        <v>135</v>
      </c>
    </row>
    <row r="780" spans="1:65" s="111" customFormat="1">
      <c r="B780" s="110"/>
      <c r="D780" s="104" t="s">
        <v>144</v>
      </c>
      <c r="E780" s="112" t="s">
        <v>1</v>
      </c>
      <c r="F780" s="113" t="s">
        <v>1046</v>
      </c>
      <c r="H780" s="114">
        <v>62.26</v>
      </c>
      <c r="L780" s="110"/>
      <c r="M780" s="115"/>
      <c r="N780" s="116"/>
      <c r="O780" s="116"/>
      <c r="P780" s="116"/>
      <c r="Q780" s="116"/>
      <c r="R780" s="116"/>
      <c r="S780" s="116"/>
      <c r="T780" s="117"/>
      <c r="AT780" s="112" t="s">
        <v>144</v>
      </c>
      <c r="AU780" s="112" t="s">
        <v>81</v>
      </c>
      <c r="AV780" s="111" t="s">
        <v>81</v>
      </c>
      <c r="AW780" s="111" t="s">
        <v>29</v>
      </c>
      <c r="AX780" s="111" t="s">
        <v>71</v>
      </c>
      <c r="AY780" s="112" t="s">
        <v>135</v>
      </c>
    </row>
    <row r="781" spans="1:65" s="103" customFormat="1">
      <c r="B781" s="102"/>
      <c r="D781" s="104" t="s">
        <v>144</v>
      </c>
      <c r="E781" s="105" t="s">
        <v>1</v>
      </c>
      <c r="F781" s="106" t="s">
        <v>1047</v>
      </c>
      <c r="H781" s="105" t="s">
        <v>1</v>
      </c>
      <c r="L781" s="102"/>
      <c r="M781" s="107"/>
      <c r="N781" s="108"/>
      <c r="O781" s="108"/>
      <c r="P781" s="108"/>
      <c r="Q781" s="108"/>
      <c r="R781" s="108"/>
      <c r="S781" s="108"/>
      <c r="T781" s="109"/>
      <c r="AT781" s="105" t="s">
        <v>144</v>
      </c>
      <c r="AU781" s="105" t="s">
        <v>81</v>
      </c>
      <c r="AV781" s="103" t="s">
        <v>79</v>
      </c>
      <c r="AW781" s="103" t="s">
        <v>29</v>
      </c>
      <c r="AX781" s="103" t="s">
        <v>71</v>
      </c>
      <c r="AY781" s="105" t="s">
        <v>135</v>
      </c>
    </row>
    <row r="782" spans="1:65" s="111" customFormat="1">
      <c r="B782" s="110"/>
      <c r="D782" s="104" t="s">
        <v>144</v>
      </c>
      <c r="E782" s="112" t="s">
        <v>1</v>
      </c>
      <c r="F782" s="113" t="s">
        <v>1036</v>
      </c>
      <c r="H782" s="114">
        <v>61.5</v>
      </c>
      <c r="L782" s="110"/>
      <c r="M782" s="115"/>
      <c r="N782" s="116"/>
      <c r="O782" s="116"/>
      <c r="P782" s="116"/>
      <c r="Q782" s="116"/>
      <c r="R782" s="116"/>
      <c r="S782" s="116"/>
      <c r="T782" s="117"/>
      <c r="AT782" s="112" t="s">
        <v>144</v>
      </c>
      <c r="AU782" s="112" t="s">
        <v>81</v>
      </c>
      <c r="AV782" s="111" t="s">
        <v>81</v>
      </c>
      <c r="AW782" s="111" t="s">
        <v>29</v>
      </c>
      <c r="AX782" s="111" t="s">
        <v>71</v>
      </c>
      <c r="AY782" s="112" t="s">
        <v>135</v>
      </c>
    </row>
    <row r="783" spans="1:65" s="103" customFormat="1">
      <c r="B783" s="102"/>
      <c r="D783" s="104" t="s">
        <v>144</v>
      </c>
      <c r="E783" s="105" t="s">
        <v>1</v>
      </c>
      <c r="F783" s="106" t="s">
        <v>1048</v>
      </c>
      <c r="H783" s="105" t="s">
        <v>1</v>
      </c>
      <c r="L783" s="102"/>
      <c r="M783" s="107"/>
      <c r="N783" s="108"/>
      <c r="O783" s="108"/>
      <c r="P783" s="108"/>
      <c r="Q783" s="108"/>
      <c r="R783" s="108"/>
      <c r="S783" s="108"/>
      <c r="T783" s="109"/>
      <c r="AT783" s="105" t="s">
        <v>144</v>
      </c>
      <c r="AU783" s="105" t="s">
        <v>81</v>
      </c>
      <c r="AV783" s="103" t="s">
        <v>79</v>
      </c>
      <c r="AW783" s="103" t="s">
        <v>29</v>
      </c>
      <c r="AX783" s="103" t="s">
        <v>71</v>
      </c>
      <c r="AY783" s="105" t="s">
        <v>135</v>
      </c>
    </row>
    <row r="784" spans="1:65" s="111" customFormat="1">
      <c r="B784" s="110"/>
      <c r="D784" s="104" t="s">
        <v>144</v>
      </c>
      <c r="E784" s="112" t="s">
        <v>1</v>
      </c>
      <c r="F784" s="113" t="s">
        <v>1049</v>
      </c>
      <c r="H784" s="114">
        <v>12</v>
      </c>
      <c r="L784" s="110"/>
      <c r="M784" s="115"/>
      <c r="N784" s="116"/>
      <c r="O784" s="116"/>
      <c r="P784" s="116"/>
      <c r="Q784" s="116"/>
      <c r="R784" s="116"/>
      <c r="S784" s="116"/>
      <c r="T784" s="117"/>
      <c r="AT784" s="112" t="s">
        <v>144</v>
      </c>
      <c r="AU784" s="112" t="s">
        <v>81</v>
      </c>
      <c r="AV784" s="111" t="s">
        <v>81</v>
      </c>
      <c r="AW784" s="111" t="s">
        <v>29</v>
      </c>
      <c r="AX784" s="111" t="s">
        <v>71</v>
      </c>
      <c r="AY784" s="112" t="s">
        <v>135</v>
      </c>
    </row>
    <row r="785" spans="1:65" s="103" customFormat="1">
      <c r="B785" s="102"/>
      <c r="D785" s="104" t="s">
        <v>144</v>
      </c>
      <c r="E785" s="105" t="s">
        <v>1</v>
      </c>
      <c r="F785" s="106" t="s">
        <v>1039</v>
      </c>
      <c r="H785" s="105" t="s">
        <v>1</v>
      </c>
      <c r="L785" s="102"/>
      <c r="M785" s="107"/>
      <c r="N785" s="108"/>
      <c r="O785" s="108"/>
      <c r="P785" s="108"/>
      <c r="Q785" s="108"/>
      <c r="R785" s="108"/>
      <c r="S785" s="108"/>
      <c r="T785" s="109"/>
      <c r="AT785" s="105" t="s">
        <v>144</v>
      </c>
      <c r="AU785" s="105" t="s">
        <v>81</v>
      </c>
      <c r="AV785" s="103" t="s">
        <v>79</v>
      </c>
      <c r="AW785" s="103" t="s">
        <v>29</v>
      </c>
      <c r="AX785" s="103" t="s">
        <v>71</v>
      </c>
      <c r="AY785" s="105" t="s">
        <v>135</v>
      </c>
    </row>
    <row r="786" spans="1:65" s="111" customFormat="1">
      <c r="B786" s="110"/>
      <c r="D786" s="104" t="s">
        <v>144</v>
      </c>
      <c r="E786" s="112" t="s">
        <v>1</v>
      </c>
      <c r="F786" s="113" t="s">
        <v>1050</v>
      </c>
      <c r="H786" s="114">
        <v>38.83</v>
      </c>
      <c r="L786" s="110"/>
      <c r="M786" s="115"/>
      <c r="N786" s="116"/>
      <c r="O786" s="116"/>
      <c r="P786" s="116"/>
      <c r="Q786" s="116"/>
      <c r="R786" s="116"/>
      <c r="S786" s="116"/>
      <c r="T786" s="117"/>
      <c r="AT786" s="112" t="s">
        <v>144</v>
      </c>
      <c r="AU786" s="112" t="s">
        <v>81</v>
      </c>
      <c r="AV786" s="111" t="s">
        <v>81</v>
      </c>
      <c r="AW786" s="111" t="s">
        <v>29</v>
      </c>
      <c r="AX786" s="111" t="s">
        <v>71</v>
      </c>
      <c r="AY786" s="112" t="s">
        <v>135</v>
      </c>
    </row>
    <row r="787" spans="1:65" s="119" customFormat="1">
      <c r="B787" s="118"/>
      <c r="D787" s="104" t="s">
        <v>144</v>
      </c>
      <c r="E787" s="120" t="s">
        <v>1</v>
      </c>
      <c r="F787" s="121" t="s">
        <v>156</v>
      </c>
      <c r="H787" s="122">
        <v>181.59</v>
      </c>
      <c r="L787" s="118"/>
      <c r="M787" s="123"/>
      <c r="N787" s="124"/>
      <c r="O787" s="124"/>
      <c r="P787" s="124"/>
      <c r="Q787" s="124"/>
      <c r="R787" s="124"/>
      <c r="S787" s="124"/>
      <c r="T787" s="125"/>
      <c r="AT787" s="120" t="s">
        <v>144</v>
      </c>
      <c r="AU787" s="120" t="s">
        <v>81</v>
      </c>
      <c r="AV787" s="119" t="s">
        <v>142</v>
      </c>
      <c r="AW787" s="119" t="s">
        <v>29</v>
      </c>
      <c r="AX787" s="119" t="s">
        <v>79</v>
      </c>
      <c r="AY787" s="120" t="s">
        <v>135</v>
      </c>
    </row>
    <row r="788" spans="1:65" s="15" customFormat="1" ht="37.9" customHeight="1">
      <c r="A788" s="154"/>
      <c r="B788" s="8"/>
      <c r="C788" s="126" t="s">
        <v>1051</v>
      </c>
      <c r="D788" s="126" t="s">
        <v>190</v>
      </c>
      <c r="E788" s="127" t="s">
        <v>1052</v>
      </c>
      <c r="F788" s="128" t="s">
        <v>1053</v>
      </c>
      <c r="G788" s="129" t="s">
        <v>141</v>
      </c>
      <c r="H788" s="130">
        <v>199.749</v>
      </c>
      <c r="I788" s="131"/>
      <c r="J788" s="132">
        <f>ROUND(I788*H788,2)</f>
        <v>0</v>
      </c>
      <c r="K788" s="133"/>
      <c r="L788" s="234"/>
      <c r="M788" s="235" t="s">
        <v>1</v>
      </c>
      <c r="N788" s="134" t="s">
        <v>36</v>
      </c>
      <c r="O788" s="28"/>
      <c r="P788" s="100">
        <f>O788*H788</f>
        <v>0</v>
      </c>
      <c r="Q788" s="100">
        <v>3.3999999999999998E-3</v>
      </c>
      <c r="R788" s="100">
        <f>Q788*H788</f>
        <v>0.67914659999999993</v>
      </c>
      <c r="S788" s="100">
        <v>0</v>
      </c>
      <c r="T788" s="101">
        <f>S788*H788</f>
        <v>0</v>
      </c>
      <c r="U788" s="154"/>
      <c r="V788" s="154"/>
      <c r="W788" s="154"/>
      <c r="X788" s="154"/>
      <c r="Y788" s="154"/>
      <c r="Z788" s="154"/>
      <c r="AA788" s="154"/>
      <c r="AB788" s="154"/>
      <c r="AC788" s="154"/>
      <c r="AD788" s="154"/>
      <c r="AE788" s="154"/>
      <c r="AR788" s="232" t="s">
        <v>335</v>
      </c>
      <c r="AT788" s="232" t="s">
        <v>190</v>
      </c>
      <c r="AU788" s="232" t="s">
        <v>81</v>
      </c>
      <c r="AY788" s="191" t="s">
        <v>135</v>
      </c>
      <c r="BE788" s="233">
        <f>IF(N788="základní",J788,0)</f>
        <v>0</v>
      </c>
      <c r="BF788" s="233">
        <f>IF(N788="snížená",J788,0)</f>
        <v>0</v>
      </c>
      <c r="BG788" s="233">
        <f>IF(N788="zákl. přenesená",J788,0)</f>
        <v>0</v>
      </c>
      <c r="BH788" s="233">
        <f>IF(N788="sníž. přenesená",J788,0)</f>
        <v>0</v>
      </c>
      <c r="BI788" s="233">
        <f>IF(N788="nulová",J788,0)</f>
        <v>0</v>
      </c>
      <c r="BJ788" s="191" t="s">
        <v>79</v>
      </c>
      <c r="BK788" s="233">
        <f>ROUND(I788*H788,2)</f>
        <v>0</v>
      </c>
      <c r="BL788" s="191" t="s">
        <v>242</v>
      </c>
      <c r="BM788" s="232" t="s">
        <v>1054</v>
      </c>
    </row>
    <row r="789" spans="1:65" s="111" customFormat="1">
      <c r="B789" s="110"/>
      <c r="D789" s="104" t="s">
        <v>144</v>
      </c>
      <c r="F789" s="113" t="s">
        <v>1055</v>
      </c>
      <c r="H789" s="114">
        <v>199.749</v>
      </c>
      <c r="L789" s="110"/>
      <c r="M789" s="115"/>
      <c r="N789" s="116"/>
      <c r="O789" s="116"/>
      <c r="P789" s="116"/>
      <c r="Q789" s="116"/>
      <c r="R789" s="116"/>
      <c r="S789" s="116"/>
      <c r="T789" s="117"/>
      <c r="AT789" s="112" t="s">
        <v>144</v>
      </c>
      <c r="AU789" s="112" t="s">
        <v>81</v>
      </c>
      <c r="AV789" s="111" t="s">
        <v>81</v>
      </c>
      <c r="AW789" s="111" t="s">
        <v>4</v>
      </c>
      <c r="AX789" s="111" t="s">
        <v>79</v>
      </c>
      <c r="AY789" s="112" t="s">
        <v>135</v>
      </c>
    </row>
    <row r="790" spans="1:65" s="15" customFormat="1" ht="24.2" customHeight="1">
      <c r="A790" s="154"/>
      <c r="B790" s="8"/>
      <c r="C790" s="91" t="s">
        <v>1056</v>
      </c>
      <c r="D790" s="91" t="s">
        <v>138</v>
      </c>
      <c r="E790" s="92" t="s">
        <v>1057</v>
      </c>
      <c r="F790" s="93" t="s">
        <v>1058</v>
      </c>
      <c r="G790" s="94" t="s">
        <v>179</v>
      </c>
      <c r="H790" s="95">
        <v>70.45</v>
      </c>
      <c r="I790" s="96"/>
      <c r="J790" s="97">
        <f>ROUND(I790*H790,2)</f>
        <v>0</v>
      </c>
      <c r="K790" s="98"/>
      <c r="L790" s="8"/>
      <c r="M790" s="231" t="s">
        <v>1</v>
      </c>
      <c r="N790" s="99" t="s">
        <v>36</v>
      </c>
      <c r="O790" s="28"/>
      <c r="P790" s="100">
        <f>O790*H790</f>
        <v>0</v>
      </c>
      <c r="Q790" s="100">
        <v>2.0000000000000002E-5</v>
      </c>
      <c r="R790" s="100">
        <f>Q790*H790</f>
        <v>1.4090000000000001E-3</v>
      </c>
      <c r="S790" s="100">
        <v>0</v>
      </c>
      <c r="T790" s="101">
        <f>S790*H790</f>
        <v>0</v>
      </c>
      <c r="U790" s="154"/>
      <c r="V790" s="154"/>
      <c r="W790" s="154"/>
      <c r="X790" s="154"/>
      <c r="Y790" s="154"/>
      <c r="Z790" s="154"/>
      <c r="AA790" s="154"/>
      <c r="AB790" s="154"/>
      <c r="AC790" s="154"/>
      <c r="AD790" s="154"/>
      <c r="AE790" s="154"/>
      <c r="AR790" s="232" t="s">
        <v>242</v>
      </c>
      <c r="AT790" s="232" t="s">
        <v>138</v>
      </c>
      <c r="AU790" s="232" t="s">
        <v>81</v>
      </c>
      <c r="AY790" s="191" t="s">
        <v>135</v>
      </c>
      <c r="BE790" s="233">
        <f>IF(N790="základní",J790,0)</f>
        <v>0</v>
      </c>
      <c r="BF790" s="233">
        <f>IF(N790="snížená",J790,0)</f>
        <v>0</v>
      </c>
      <c r="BG790" s="233">
        <f>IF(N790="zákl. přenesená",J790,0)</f>
        <v>0</v>
      </c>
      <c r="BH790" s="233">
        <f>IF(N790="sníž. přenesená",J790,0)</f>
        <v>0</v>
      </c>
      <c r="BI790" s="233">
        <f>IF(N790="nulová",J790,0)</f>
        <v>0</v>
      </c>
      <c r="BJ790" s="191" t="s">
        <v>79</v>
      </c>
      <c r="BK790" s="233">
        <f>ROUND(I790*H790,2)</f>
        <v>0</v>
      </c>
      <c r="BL790" s="191" t="s">
        <v>242</v>
      </c>
      <c r="BM790" s="232" t="s">
        <v>1059</v>
      </c>
    </row>
    <row r="791" spans="1:65" s="103" customFormat="1">
      <c r="B791" s="102"/>
      <c r="D791" s="104" t="s">
        <v>144</v>
      </c>
      <c r="E791" s="105" t="s">
        <v>1</v>
      </c>
      <c r="F791" s="106" t="s">
        <v>163</v>
      </c>
      <c r="H791" s="105" t="s">
        <v>1</v>
      </c>
      <c r="L791" s="102"/>
      <c r="M791" s="107"/>
      <c r="N791" s="108"/>
      <c r="O791" s="108"/>
      <c r="P791" s="108"/>
      <c r="Q791" s="108"/>
      <c r="R791" s="108"/>
      <c r="S791" s="108"/>
      <c r="T791" s="109"/>
      <c r="AT791" s="105" t="s">
        <v>144</v>
      </c>
      <c r="AU791" s="105" t="s">
        <v>81</v>
      </c>
      <c r="AV791" s="103" t="s">
        <v>79</v>
      </c>
      <c r="AW791" s="103" t="s">
        <v>29</v>
      </c>
      <c r="AX791" s="103" t="s">
        <v>71</v>
      </c>
      <c r="AY791" s="105" t="s">
        <v>135</v>
      </c>
    </row>
    <row r="792" spans="1:65" s="111" customFormat="1">
      <c r="B792" s="110"/>
      <c r="D792" s="104" t="s">
        <v>144</v>
      </c>
      <c r="E792" s="112" t="s">
        <v>1</v>
      </c>
      <c r="F792" s="113" t="s">
        <v>1060</v>
      </c>
      <c r="H792" s="114">
        <v>26.85</v>
      </c>
      <c r="L792" s="110"/>
      <c r="M792" s="115"/>
      <c r="N792" s="116"/>
      <c r="O792" s="116"/>
      <c r="P792" s="116"/>
      <c r="Q792" s="116"/>
      <c r="R792" s="116"/>
      <c r="S792" s="116"/>
      <c r="T792" s="117"/>
      <c r="AT792" s="112" t="s">
        <v>144</v>
      </c>
      <c r="AU792" s="112" t="s">
        <v>81</v>
      </c>
      <c r="AV792" s="111" t="s">
        <v>81</v>
      </c>
      <c r="AW792" s="111" t="s">
        <v>29</v>
      </c>
      <c r="AX792" s="111" t="s">
        <v>71</v>
      </c>
      <c r="AY792" s="112" t="s">
        <v>135</v>
      </c>
    </row>
    <row r="793" spans="1:65" s="103" customFormat="1">
      <c r="B793" s="102"/>
      <c r="D793" s="104" t="s">
        <v>144</v>
      </c>
      <c r="E793" s="105" t="s">
        <v>1</v>
      </c>
      <c r="F793" s="106" t="s">
        <v>152</v>
      </c>
      <c r="H793" s="105" t="s">
        <v>1</v>
      </c>
      <c r="L793" s="102"/>
      <c r="M793" s="107"/>
      <c r="N793" s="108"/>
      <c r="O793" s="108"/>
      <c r="P793" s="108"/>
      <c r="Q793" s="108"/>
      <c r="R793" s="108"/>
      <c r="S793" s="108"/>
      <c r="T793" s="109"/>
      <c r="AT793" s="105" t="s">
        <v>144</v>
      </c>
      <c r="AU793" s="105" t="s">
        <v>81</v>
      </c>
      <c r="AV793" s="103" t="s">
        <v>79</v>
      </c>
      <c r="AW793" s="103" t="s">
        <v>29</v>
      </c>
      <c r="AX793" s="103" t="s">
        <v>71</v>
      </c>
      <c r="AY793" s="105" t="s">
        <v>135</v>
      </c>
    </row>
    <row r="794" spans="1:65" s="111" customFormat="1">
      <c r="B794" s="110"/>
      <c r="D794" s="104" t="s">
        <v>144</v>
      </c>
      <c r="E794" s="112" t="s">
        <v>1</v>
      </c>
      <c r="F794" s="113" t="s">
        <v>1061</v>
      </c>
      <c r="H794" s="114">
        <v>27</v>
      </c>
      <c r="L794" s="110"/>
      <c r="M794" s="115"/>
      <c r="N794" s="116"/>
      <c r="O794" s="116"/>
      <c r="P794" s="116"/>
      <c r="Q794" s="116"/>
      <c r="R794" s="116"/>
      <c r="S794" s="116"/>
      <c r="T794" s="117"/>
      <c r="AT794" s="112" t="s">
        <v>144</v>
      </c>
      <c r="AU794" s="112" t="s">
        <v>81</v>
      </c>
      <c r="AV794" s="111" t="s">
        <v>81</v>
      </c>
      <c r="AW794" s="111" t="s">
        <v>29</v>
      </c>
      <c r="AX794" s="111" t="s">
        <v>71</v>
      </c>
      <c r="AY794" s="112" t="s">
        <v>135</v>
      </c>
    </row>
    <row r="795" spans="1:65" s="103" customFormat="1">
      <c r="B795" s="102"/>
      <c r="D795" s="104" t="s">
        <v>144</v>
      </c>
      <c r="E795" s="105" t="s">
        <v>1</v>
      </c>
      <c r="F795" s="106" t="s">
        <v>199</v>
      </c>
      <c r="H795" s="105" t="s">
        <v>1</v>
      </c>
      <c r="L795" s="102"/>
      <c r="M795" s="107"/>
      <c r="N795" s="108"/>
      <c r="O795" s="108"/>
      <c r="P795" s="108"/>
      <c r="Q795" s="108"/>
      <c r="R795" s="108"/>
      <c r="S795" s="108"/>
      <c r="T795" s="109"/>
      <c r="AT795" s="105" t="s">
        <v>144</v>
      </c>
      <c r="AU795" s="105" t="s">
        <v>81</v>
      </c>
      <c r="AV795" s="103" t="s">
        <v>79</v>
      </c>
      <c r="AW795" s="103" t="s">
        <v>29</v>
      </c>
      <c r="AX795" s="103" t="s">
        <v>71</v>
      </c>
      <c r="AY795" s="105" t="s">
        <v>135</v>
      </c>
    </row>
    <row r="796" spans="1:65" s="111" customFormat="1">
      <c r="B796" s="110"/>
      <c r="D796" s="104" t="s">
        <v>144</v>
      </c>
      <c r="E796" s="112" t="s">
        <v>1</v>
      </c>
      <c r="F796" s="113" t="s">
        <v>1062</v>
      </c>
      <c r="H796" s="114">
        <v>4</v>
      </c>
      <c r="L796" s="110"/>
      <c r="M796" s="115"/>
      <c r="N796" s="116"/>
      <c r="O796" s="116"/>
      <c r="P796" s="116"/>
      <c r="Q796" s="116"/>
      <c r="R796" s="116"/>
      <c r="S796" s="116"/>
      <c r="T796" s="117"/>
      <c r="AT796" s="112" t="s">
        <v>144</v>
      </c>
      <c r="AU796" s="112" t="s">
        <v>81</v>
      </c>
      <c r="AV796" s="111" t="s">
        <v>81</v>
      </c>
      <c r="AW796" s="111" t="s">
        <v>29</v>
      </c>
      <c r="AX796" s="111" t="s">
        <v>71</v>
      </c>
      <c r="AY796" s="112" t="s">
        <v>135</v>
      </c>
    </row>
    <row r="797" spans="1:65" s="103" customFormat="1">
      <c r="B797" s="102"/>
      <c r="D797" s="104" t="s">
        <v>144</v>
      </c>
      <c r="E797" s="105" t="s">
        <v>1</v>
      </c>
      <c r="F797" s="106" t="s">
        <v>153</v>
      </c>
      <c r="H797" s="105" t="s">
        <v>1</v>
      </c>
      <c r="L797" s="102"/>
      <c r="M797" s="107"/>
      <c r="N797" s="108"/>
      <c r="O797" s="108"/>
      <c r="P797" s="108"/>
      <c r="Q797" s="108"/>
      <c r="R797" s="108"/>
      <c r="S797" s="108"/>
      <c r="T797" s="109"/>
      <c r="AT797" s="105" t="s">
        <v>144</v>
      </c>
      <c r="AU797" s="105" t="s">
        <v>81</v>
      </c>
      <c r="AV797" s="103" t="s">
        <v>79</v>
      </c>
      <c r="AW797" s="103" t="s">
        <v>29</v>
      </c>
      <c r="AX797" s="103" t="s">
        <v>71</v>
      </c>
      <c r="AY797" s="105" t="s">
        <v>135</v>
      </c>
    </row>
    <row r="798" spans="1:65" s="111" customFormat="1">
      <c r="B798" s="110"/>
      <c r="D798" s="104" t="s">
        <v>144</v>
      </c>
      <c r="E798" s="112" t="s">
        <v>1</v>
      </c>
      <c r="F798" s="113" t="s">
        <v>1063</v>
      </c>
      <c r="H798" s="114">
        <v>12.6</v>
      </c>
      <c r="L798" s="110"/>
      <c r="M798" s="115"/>
      <c r="N798" s="116"/>
      <c r="O798" s="116"/>
      <c r="P798" s="116"/>
      <c r="Q798" s="116"/>
      <c r="R798" s="116"/>
      <c r="S798" s="116"/>
      <c r="T798" s="117"/>
      <c r="AT798" s="112" t="s">
        <v>144</v>
      </c>
      <c r="AU798" s="112" t="s">
        <v>81</v>
      </c>
      <c r="AV798" s="111" t="s">
        <v>81</v>
      </c>
      <c r="AW798" s="111" t="s">
        <v>29</v>
      </c>
      <c r="AX798" s="111" t="s">
        <v>71</v>
      </c>
      <c r="AY798" s="112" t="s">
        <v>135</v>
      </c>
    </row>
    <row r="799" spans="1:65" s="119" customFormat="1">
      <c r="B799" s="118"/>
      <c r="D799" s="104" t="s">
        <v>144</v>
      </c>
      <c r="E799" s="120" t="s">
        <v>1</v>
      </c>
      <c r="F799" s="121" t="s">
        <v>156</v>
      </c>
      <c r="H799" s="122">
        <v>70.45</v>
      </c>
      <c r="L799" s="118"/>
      <c r="M799" s="123"/>
      <c r="N799" s="124"/>
      <c r="O799" s="124"/>
      <c r="P799" s="124"/>
      <c r="Q799" s="124"/>
      <c r="R799" s="124"/>
      <c r="S799" s="124"/>
      <c r="T799" s="125"/>
      <c r="AT799" s="120" t="s">
        <v>144</v>
      </c>
      <c r="AU799" s="120" t="s">
        <v>81</v>
      </c>
      <c r="AV799" s="119" t="s">
        <v>142</v>
      </c>
      <c r="AW799" s="119" t="s">
        <v>29</v>
      </c>
      <c r="AX799" s="119" t="s">
        <v>79</v>
      </c>
      <c r="AY799" s="120" t="s">
        <v>135</v>
      </c>
    </row>
    <row r="800" spans="1:65" s="15" customFormat="1" ht="21.75" customHeight="1">
      <c r="A800" s="154"/>
      <c r="B800" s="8"/>
      <c r="C800" s="91" t="s">
        <v>1064</v>
      </c>
      <c r="D800" s="91" t="s">
        <v>138</v>
      </c>
      <c r="E800" s="92" t="s">
        <v>1065</v>
      </c>
      <c r="F800" s="93" t="s">
        <v>1066</v>
      </c>
      <c r="G800" s="94" t="s">
        <v>179</v>
      </c>
      <c r="H800" s="95">
        <v>203.84</v>
      </c>
      <c r="I800" s="96"/>
      <c r="J800" s="97">
        <f>ROUND(I800*H800,2)</f>
        <v>0</v>
      </c>
      <c r="K800" s="98"/>
      <c r="L800" s="8"/>
      <c r="M800" s="231" t="s">
        <v>1</v>
      </c>
      <c r="N800" s="99" t="s">
        <v>36</v>
      </c>
      <c r="O800" s="28"/>
      <c r="P800" s="100">
        <f>O800*H800</f>
        <v>0</v>
      </c>
      <c r="Q800" s="100">
        <v>0</v>
      </c>
      <c r="R800" s="100">
        <f>Q800*H800</f>
        <v>0</v>
      </c>
      <c r="S800" s="100">
        <v>2.9999999999999997E-4</v>
      </c>
      <c r="T800" s="101">
        <f>S800*H800</f>
        <v>6.1151999999999998E-2</v>
      </c>
      <c r="U800" s="154"/>
      <c r="V800" s="154"/>
      <c r="W800" s="154"/>
      <c r="X800" s="154"/>
      <c r="Y800" s="154"/>
      <c r="Z800" s="154"/>
      <c r="AA800" s="154"/>
      <c r="AB800" s="154"/>
      <c r="AC800" s="154"/>
      <c r="AD800" s="154"/>
      <c r="AE800" s="154"/>
      <c r="AR800" s="232" t="s">
        <v>242</v>
      </c>
      <c r="AT800" s="232" t="s">
        <v>138</v>
      </c>
      <c r="AU800" s="232" t="s">
        <v>81</v>
      </c>
      <c r="AY800" s="191" t="s">
        <v>135</v>
      </c>
      <c r="BE800" s="233">
        <f>IF(N800="základní",J800,0)</f>
        <v>0</v>
      </c>
      <c r="BF800" s="233">
        <f>IF(N800="snížená",J800,0)</f>
        <v>0</v>
      </c>
      <c r="BG800" s="233">
        <f>IF(N800="zákl. přenesená",J800,0)</f>
        <v>0</v>
      </c>
      <c r="BH800" s="233">
        <f>IF(N800="sníž. přenesená",J800,0)</f>
        <v>0</v>
      </c>
      <c r="BI800" s="233">
        <f>IF(N800="nulová",J800,0)</f>
        <v>0</v>
      </c>
      <c r="BJ800" s="191" t="s">
        <v>79</v>
      </c>
      <c r="BK800" s="233">
        <f>ROUND(I800*H800,2)</f>
        <v>0</v>
      </c>
      <c r="BL800" s="191" t="s">
        <v>242</v>
      </c>
      <c r="BM800" s="232" t="s">
        <v>1067</v>
      </c>
    </row>
    <row r="801" spans="1:65" s="103" customFormat="1">
      <c r="B801" s="102"/>
      <c r="D801" s="104" t="s">
        <v>144</v>
      </c>
      <c r="E801" s="105" t="s">
        <v>1</v>
      </c>
      <c r="F801" s="106" t="s">
        <v>163</v>
      </c>
      <c r="H801" s="105" t="s">
        <v>1</v>
      </c>
      <c r="L801" s="102"/>
      <c r="M801" s="107"/>
      <c r="N801" s="108"/>
      <c r="O801" s="108"/>
      <c r="P801" s="108"/>
      <c r="Q801" s="108"/>
      <c r="R801" s="108"/>
      <c r="S801" s="108"/>
      <c r="T801" s="109"/>
      <c r="AT801" s="105" t="s">
        <v>144</v>
      </c>
      <c r="AU801" s="105" t="s">
        <v>81</v>
      </c>
      <c r="AV801" s="103" t="s">
        <v>79</v>
      </c>
      <c r="AW801" s="103" t="s">
        <v>29</v>
      </c>
      <c r="AX801" s="103" t="s">
        <v>71</v>
      </c>
      <c r="AY801" s="105" t="s">
        <v>135</v>
      </c>
    </row>
    <row r="802" spans="1:65" s="111" customFormat="1">
      <c r="B802" s="110"/>
      <c r="D802" s="104" t="s">
        <v>144</v>
      </c>
      <c r="E802" s="112" t="s">
        <v>1</v>
      </c>
      <c r="F802" s="113" t="s">
        <v>1068</v>
      </c>
      <c r="H802" s="114">
        <v>119.04</v>
      </c>
      <c r="L802" s="110"/>
      <c r="M802" s="115"/>
      <c r="N802" s="116"/>
      <c r="O802" s="116"/>
      <c r="P802" s="116"/>
      <c r="Q802" s="116"/>
      <c r="R802" s="116"/>
      <c r="S802" s="116"/>
      <c r="T802" s="117"/>
      <c r="AT802" s="112" t="s">
        <v>144</v>
      </c>
      <c r="AU802" s="112" t="s">
        <v>81</v>
      </c>
      <c r="AV802" s="111" t="s">
        <v>81</v>
      </c>
      <c r="AW802" s="111" t="s">
        <v>29</v>
      </c>
      <c r="AX802" s="111" t="s">
        <v>71</v>
      </c>
      <c r="AY802" s="112" t="s">
        <v>135</v>
      </c>
    </row>
    <row r="803" spans="1:65" s="103" customFormat="1">
      <c r="B803" s="102"/>
      <c r="D803" s="104" t="s">
        <v>144</v>
      </c>
      <c r="E803" s="105" t="s">
        <v>1</v>
      </c>
      <c r="F803" s="106" t="s">
        <v>1035</v>
      </c>
      <c r="H803" s="105" t="s">
        <v>1</v>
      </c>
      <c r="L803" s="102"/>
      <c r="M803" s="107"/>
      <c r="N803" s="108"/>
      <c r="O803" s="108"/>
      <c r="P803" s="108"/>
      <c r="Q803" s="108"/>
      <c r="R803" s="108"/>
      <c r="S803" s="108"/>
      <c r="T803" s="109"/>
      <c r="AT803" s="105" t="s">
        <v>144</v>
      </c>
      <c r="AU803" s="105" t="s">
        <v>81</v>
      </c>
      <c r="AV803" s="103" t="s">
        <v>79</v>
      </c>
      <c r="AW803" s="103" t="s">
        <v>29</v>
      </c>
      <c r="AX803" s="103" t="s">
        <v>71</v>
      </c>
      <c r="AY803" s="105" t="s">
        <v>135</v>
      </c>
    </row>
    <row r="804" spans="1:65" s="111" customFormat="1">
      <c r="B804" s="110"/>
      <c r="D804" s="104" t="s">
        <v>144</v>
      </c>
      <c r="E804" s="112" t="s">
        <v>1</v>
      </c>
      <c r="F804" s="113" t="s">
        <v>1069</v>
      </c>
      <c r="H804" s="114">
        <v>32.1</v>
      </c>
      <c r="L804" s="110"/>
      <c r="M804" s="115"/>
      <c r="N804" s="116"/>
      <c r="O804" s="116"/>
      <c r="P804" s="116"/>
      <c r="Q804" s="116"/>
      <c r="R804" s="116"/>
      <c r="S804" s="116"/>
      <c r="T804" s="117"/>
      <c r="AT804" s="112" t="s">
        <v>144</v>
      </c>
      <c r="AU804" s="112" t="s">
        <v>81</v>
      </c>
      <c r="AV804" s="111" t="s">
        <v>81</v>
      </c>
      <c r="AW804" s="111" t="s">
        <v>29</v>
      </c>
      <c r="AX804" s="111" t="s">
        <v>71</v>
      </c>
      <c r="AY804" s="112" t="s">
        <v>135</v>
      </c>
    </row>
    <row r="805" spans="1:65" s="103" customFormat="1">
      <c r="B805" s="102"/>
      <c r="D805" s="104" t="s">
        <v>144</v>
      </c>
      <c r="E805" s="105" t="s">
        <v>1</v>
      </c>
      <c r="F805" s="106" t="s">
        <v>1037</v>
      </c>
      <c r="H805" s="105" t="s">
        <v>1</v>
      </c>
      <c r="L805" s="102"/>
      <c r="M805" s="107"/>
      <c r="N805" s="108"/>
      <c r="O805" s="108"/>
      <c r="P805" s="108"/>
      <c r="Q805" s="108"/>
      <c r="R805" s="108"/>
      <c r="S805" s="108"/>
      <c r="T805" s="109"/>
      <c r="AT805" s="105" t="s">
        <v>144</v>
      </c>
      <c r="AU805" s="105" t="s">
        <v>81</v>
      </c>
      <c r="AV805" s="103" t="s">
        <v>79</v>
      </c>
      <c r="AW805" s="103" t="s">
        <v>29</v>
      </c>
      <c r="AX805" s="103" t="s">
        <v>71</v>
      </c>
      <c r="AY805" s="105" t="s">
        <v>135</v>
      </c>
    </row>
    <row r="806" spans="1:65" s="111" customFormat="1">
      <c r="B806" s="110"/>
      <c r="D806" s="104" t="s">
        <v>144</v>
      </c>
      <c r="E806" s="112" t="s">
        <v>1</v>
      </c>
      <c r="F806" s="113" t="s">
        <v>1070</v>
      </c>
      <c r="H806" s="114">
        <v>33.299999999999997</v>
      </c>
      <c r="L806" s="110"/>
      <c r="M806" s="115"/>
      <c r="N806" s="116"/>
      <c r="O806" s="116"/>
      <c r="P806" s="116"/>
      <c r="Q806" s="116"/>
      <c r="R806" s="116"/>
      <c r="S806" s="116"/>
      <c r="T806" s="117"/>
      <c r="AT806" s="112" t="s">
        <v>144</v>
      </c>
      <c r="AU806" s="112" t="s">
        <v>81</v>
      </c>
      <c r="AV806" s="111" t="s">
        <v>81</v>
      </c>
      <c r="AW806" s="111" t="s">
        <v>29</v>
      </c>
      <c r="AX806" s="111" t="s">
        <v>71</v>
      </c>
      <c r="AY806" s="112" t="s">
        <v>135</v>
      </c>
    </row>
    <row r="807" spans="1:65" s="103" customFormat="1">
      <c r="B807" s="102"/>
      <c r="D807" s="104" t="s">
        <v>144</v>
      </c>
      <c r="E807" s="105" t="s">
        <v>1</v>
      </c>
      <c r="F807" s="106" t="s">
        <v>1039</v>
      </c>
      <c r="H807" s="105" t="s">
        <v>1</v>
      </c>
      <c r="L807" s="102"/>
      <c r="M807" s="107"/>
      <c r="N807" s="108"/>
      <c r="O807" s="108"/>
      <c r="P807" s="108"/>
      <c r="Q807" s="108"/>
      <c r="R807" s="108"/>
      <c r="S807" s="108"/>
      <c r="T807" s="109"/>
      <c r="AT807" s="105" t="s">
        <v>144</v>
      </c>
      <c r="AU807" s="105" t="s">
        <v>81</v>
      </c>
      <c r="AV807" s="103" t="s">
        <v>79</v>
      </c>
      <c r="AW807" s="103" t="s">
        <v>29</v>
      </c>
      <c r="AX807" s="103" t="s">
        <v>71</v>
      </c>
      <c r="AY807" s="105" t="s">
        <v>135</v>
      </c>
    </row>
    <row r="808" spans="1:65" s="111" customFormat="1">
      <c r="B808" s="110"/>
      <c r="D808" s="104" t="s">
        <v>144</v>
      </c>
      <c r="E808" s="112" t="s">
        <v>1</v>
      </c>
      <c r="F808" s="113" t="s">
        <v>1071</v>
      </c>
      <c r="H808" s="114">
        <v>19.399999999999999</v>
      </c>
      <c r="L808" s="110"/>
      <c r="M808" s="115"/>
      <c r="N808" s="116"/>
      <c r="O808" s="116"/>
      <c r="P808" s="116"/>
      <c r="Q808" s="116"/>
      <c r="R808" s="116"/>
      <c r="S808" s="116"/>
      <c r="T808" s="117"/>
      <c r="AT808" s="112" t="s">
        <v>144</v>
      </c>
      <c r="AU808" s="112" t="s">
        <v>81</v>
      </c>
      <c r="AV808" s="111" t="s">
        <v>81</v>
      </c>
      <c r="AW808" s="111" t="s">
        <v>29</v>
      </c>
      <c r="AX808" s="111" t="s">
        <v>71</v>
      </c>
      <c r="AY808" s="112" t="s">
        <v>135</v>
      </c>
    </row>
    <row r="809" spans="1:65" s="119" customFormat="1">
      <c r="B809" s="118"/>
      <c r="D809" s="104" t="s">
        <v>144</v>
      </c>
      <c r="E809" s="120" t="s">
        <v>1</v>
      </c>
      <c r="F809" s="121" t="s">
        <v>156</v>
      </c>
      <c r="H809" s="122">
        <v>203.84</v>
      </c>
      <c r="L809" s="118"/>
      <c r="M809" s="123"/>
      <c r="N809" s="124"/>
      <c r="O809" s="124"/>
      <c r="P809" s="124"/>
      <c r="Q809" s="124"/>
      <c r="R809" s="124"/>
      <c r="S809" s="124"/>
      <c r="T809" s="125"/>
      <c r="AT809" s="120" t="s">
        <v>144</v>
      </c>
      <c r="AU809" s="120" t="s">
        <v>81</v>
      </c>
      <c r="AV809" s="119" t="s">
        <v>142</v>
      </c>
      <c r="AW809" s="119" t="s">
        <v>29</v>
      </c>
      <c r="AX809" s="119" t="s">
        <v>79</v>
      </c>
      <c r="AY809" s="120" t="s">
        <v>135</v>
      </c>
    </row>
    <row r="810" spans="1:65" s="15" customFormat="1" ht="16.5" customHeight="1">
      <c r="A810" s="154"/>
      <c r="B810" s="8"/>
      <c r="C810" s="91" t="s">
        <v>1072</v>
      </c>
      <c r="D810" s="91" t="s">
        <v>138</v>
      </c>
      <c r="E810" s="92" t="s">
        <v>1073</v>
      </c>
      <c r="F810" s="93" t="s">
        <v>1074</v>
      </c>
      <c r="G810" s="94" t="s">
        <v>179</v>
      </c>
      <c r="H810" s="95">
        <v>100.78</v>
      </c>
      <c r="I810" s="96"/>
      <c r="J810" s="97">
        <f>ROUND(I810*H810,2)</f>
        <v>0</v>
      </c>
      <c r="K810" s="98"/>
      <c r="L810" s="8"/>
      <c r="M810" s="231" t="s">
        <v>1</v>
      </c>
      <c r="N810" s="99" t="s">
        <v>36</v>
      </c>
      <c r="O810" s="28"/>
      <c r="P810" s="100">
        <f>O810*H810</f>
        <v>0</v>
      </c>
      <c r="Q810" s="100">
        <v>0</v>
      </c>
      <c r="R810" s="100">
        <f>Q810*H810</f>
        <v>0</v>
      </c>
      <c r="S810" s="100">
        <v>0</v>
      </c>
      <c r="T810" s="101">
        <f>S810*H810</f>
        <v>0</v>
      </c>
      <c r="U810" s="154"/>
      <c r="V810" s="154"/>
      <c r="W810" s="154"/>
      <c r="X810" s="154"/>
      <c r="Y810" s="154"/>
      <c r="Z810" s="154"/>
      <c r="AA810" s="154"/>
      <c r="AB810" s="154"/>
      <c r="AC810" s="154"/>
      <c r="AD810" s="154"/>
      <c r="AE810" s="154"/>
      <c r="AR810" s="232" t="s">
        <v>242</v>
      </c>
      <c r="AT810" s="232" t="s">
        <v>138</v>
      </c>
      <c r="AU810" s="232" t="s">
        <v>81</v>
      </c>
      <c r="AY810" s="191" t="s">
        <v>135</v>
      </c>
      <c r="BE810" s="233">
        <f>IF(N810="základní",J810,0)</f>
        <v>0</v>
      </c>
      <c r="BF810" s="233">
        <f>IF(N810="snížená",J810,0)</f>
        <v>0</v>
      </c>
      <c r="BG810" s="233">
        <f>IF(N810="zákl. přenesená",J810,0)</f>
        <v>0</v>
      </c>
      <c r="BH810" s="233">
        <f>IF(N810="sníž. přenesená",J810,0)</f>
        <v>0</v>
      </c>
      <c r="BI810" s="233">
        <f>IF(N810="nulová",J810,0)</f>
        <v>0</v>
      </c>
      <c r="BJ810" s="191" t="s">
        <v>79</v>
      </c>
      <c r="BK810" s="233">
        <f>ROUND(I810*H810,2)</f>
        <v>0</v>
      </c>
      <c r="BL810" s="191" t="s">
        <v>242</v>
      </c>
      <c r="BM810" s="232" t="s">
        <v>1075</v>
      </c>
    </row>
    <row r="811" spans="1:65" s="103" customFormat="1">
      <c r="B811" s="102"/>
      <c r="D811" s="104" t="s">
        <v>144</v>
      </c>
      <c r="E811" s="105" t="s">
        <v>1</v>
      </c>
      <c r="F811" s="106" t="s">
        <v>826</v>
      </c>
      <c r="H811" s="105" t="s">
        <v>1</v>
      </c>
      <c r="L811" s="102"/>
      <c r="M811" s="107"/>
      <c r="N811" s="108"/>
      <c r="O811" s="108"/>
      <c r="P811" s="108"/>
      <c r="Q811" s="108"/>
      <c r="R811" s="108"/>
      <c r="S811" s="108"/>
      <c r="T811" s="109"/>
      <c r="AT811" s="105" t="s">
        <v>144</v>
      </c>
      <c r="AU811" s="105" t="s">
        <v>81</v>
      </c>
      <c r="AV811" s="103" t="s">
        <v>79</v>
      </c>
      <c r="AW811" s="103" t="s">
        <v>29</v>
      </c>
      <c r="AX811" s="103" t="s">
        <v>71</v>
      </c>
      <c r="AY811" s="105" t="s">
        <v>135</v>
      </c>
    </row>
    <row r="812" spans="1:65" s="111" customFormat="1">
      <c r="B812" s="110"/>
      <c r="D812" s="104" t="s">
        <v>144</v>
      </c>
      <c r="E812" s="112" t="s">
        <v>1</v>
      </c>
      <c r="F812" s="113" t="s">
        <v>1076</v>
      </c>
      <c r="H812" s="114">
        <v>4.05</v>
      </c>
      <c r="L812" s="110"/>
      <c r="M812" s="115"/>
      <c r="N812" s="116"/>
      <c r="O812" s="116"/>
      <c r="P812" s="116"/>
      <c r="Q812" s="116"/>
      <c r="R812" s="116"/>
      <c r="S812" s="116"/>
      <c r="T812" s="117"/>
      <c r="AT812" s="112" t="s">
        <v>144</v>
      </c>
      <c r="AU812" s="112" t="s">
        <v>81</v>
      </c>
      <c r="AV812" s="111" t="s">
        <v>81</v>
      </c>
      <c r="AW812" s="111" t="s">
        <v>29</v>
      </c>
      <c r="AX812" s="111" t="s">
        <v>71</v>
      </c>
      <c r="AY812" s="112" t="s">
        <v>135</v>
      </c>
    </row>
    <row r="813" spans="1:65" s="103" customFormat="1">
      <c r="B813" s="102"/>
      <c r="D813" s="104" t="s">
        <v>144</v>
      </c>
      <c r="E813" s="105" t="s">
        <v>1</v>
      </c>
      <c r="F813" s="106" t="s">
        <v>1045</v>
      </c>
      <c r="H813" s="105" t="s">
        <v>1</v>
      </c>
      <c r="L813" s="102"/>
      <c r="M813" s="107"/>
      <c r="N813" s="108"/>
      <c r="O813" s="108"/>
      <c r="P813" s="108"/>
      <c r="Q813" s="108"/>
      <c r="R813" s="108"/>
      <c r="S813" s="108"/>
      <c r="T813" s="109"/>
      <c r="AT813" s="105" t="s">
        <v>144</v>
      </c>
      <c r="AU813" s="105" t="s">
        <v>81</v>
      </c>
      <c r="AV813" s="103" t="s">
        <v>79</v>
      </c>
      <c r="AW813" s="103" t="s">
        <v>29</v>
      </c>
      <c r="AX813" s="103" t="s">
        <v>71</v>
      </c>
      <c r="AY813" s="105" t="s">
        <v>135</v>
      </c>
    </row>
    <row r="814" spans="1:65" s="111" customFormat="1">
      <c r="B814" s="110"/>
      <c r="D814" s="104" t="s">
        <v>144</v>
      </c>
      <c r="E814" s="112" t="s">
        <v>1</v>
      </c>
      <c r="F814" s="113" t="s">
        <v>1077</v>
      </c>
      <c r="H814" s="114">
        <v>26.33</v>
      </c>
      <c r="L814" s="110"/>
      <c r="M814" s="115"/>
      <c r="N814" s="116"/>
      <c r="O814" s="116"/>
      <c r="P814" s="116"/>
      <c r="Q814" s="116"/>
      <c r="R814" s="116"/>
      <c r="S814" s="116"/>
      <c r="T814" s="117"/>
      <c r="AT814" s="112" t="s">
        <v>144</v>
      </c>
      <c r="AU814" s="112" t="s">
        <v>81</v>
      </c>
      <c r="AV814" s="111" t="s">
        <v>81</v>
      </c>
      <c r="AW814" s="111" t="s">
        <v>29</v>
      </c>
      <c r="AX814" s="111" t="s">
        <v>71</v>
      </c>
      <c r="AY814" s="112" t="s">
        <v>135</v>
      </c>
    </row>
    <row r="815" spans="1:65" s="103" customFormat="1">
      <c r="B815" s="102"/>
      <c r="D815" s="104" t="s">
        <v>144</v>
      </c>
      <c r="E815" s="105" t="s">
        <v>1</v>
      </c>
      <c r="F815" s="106" t="s">
        <v>1047</v>
      </c>
      <c r="H815" s="105" t="s">
        <v>1</v>
      </c>
      <c r="L815" s="102"/>
      <c r="M815" s="107"/>
      <c r="N815" s="108"/>
      <c r="O815" s="108"/>
      <c r="P815" s="108"/>
      <c r="Q815" s="108"/>
      <c r="R815" s="108"/>
      <c r="S815" s="108"/>
      <c r="T815" s="109"/>
      <c r="AT815" s="105" t="s">
        <v>144</v>
      </c>
      <c r="AU815" s="105" t="s">
        <v>81</v>
      </c>
      <c r="AV815" s="103" t="s">
        <v>79</v>
      </c>
      <c r="AW815" s="103" t="s">
        <v>29</v>
      </c>
      <c r="AX815" s="103" t="s">
        <v>71</v>
      </c>
      <c r="AY815" s="105" t="s">
        <v>135</v>
      </c>
    </row>
    <row r="816" spans="1:65" s="111" customFormat="1">
      <c r="B816" s="110"/>
      <c r="D816" s="104" t="s">
        <v>144</v>
      </c>
      <c r="E816" s="112" t="s">
        <v>1</v>
      </c>
      <c r="F816" s="113" t="s">
        <v>1078</v>
      </c>
      <c r="H816" s="114">
        <v>30.7</v>
      </c>
      <c r="L816" s="110"/>
      <c r="M816" s="115"/>
      <c r="N816" s="116"/>
      <c r="O816" s="116"/>
      <c r="P816" s="116"/>
      <c r="Q816" s="116"/>
      <c r="R816" s="116"/>
      <c r="S816" s="116"/>
      <c r="T816" s="117"/>
      <c r="AT816" s="112" t="s">
        <v>144</v>
      </c>
      <c r="AU816" s="112" t="s">
        <v>81</v>
      </c>
      <c r="AV816" s="111" t="s">
        <v>81</v>
      </c>
      <c r="AW816" s="111" t="s">
        <v>29</v>
      </c>
      <c r="AX816" s="111" t="s">
        <v>71</v>
      </c>
      <c r="AY816" s="112" t="s">
        <v>135</v>
      </c>
    </row>
    <row r="817" spans="1:65" s="103" customFormat="1">
      <c r="B817" s="102"/>
      <c r="D817" s="104" t="s">
        <v>144</v>
      </c>
      <c r="E817" s="105" t="s">
        <v>1</v>
      </c>
      <c r="F817" s="106" t="s">
        <v>1048</v>
      </c>
      <c r="H817" s="105" t="s">
        <v>1</v>
      </c>
      <c r="L817" s="102"/>
      <c r="M817" s="107"/>
      <c r="N817" s="108"/>
      <c r="O817" s="108"/>
      <c r="P817" s="108"/>
      <c r="Q817" s="108"/>
      <c r="R817" s="108"/>
      <c r="S817" s="108"/>
      <c r="T817" s="109"/>
      <c r="AT817" s="105" t="s">
        <v>144</v>
      </c>
      <c r="AU817" s="105" t="s">
        <v>81</v>
      </c>
      <c r="AV817" s="103" t="s">
        <v>79</v>
      </c>
      <c r="AW817" s="103" t="s">
        <v>29</v>
      </c>
      <c r="AX817" s="103" t="s">
        <v>71</v>
      </c>
      <c r="AY817" s="105" t="s">
        <v>135</v>
      </c>
    </row>
    <row r="818" spans="1:65" s="111" customFormat="1">
      <c r="B818" s="110"/>
      <c r="D818" s="104" t="s">
        <v>144</v>
      </c>
      <c r="E818" s="112" t="s">
        <v>1</v>
      </c>
      <c r="F818" s="113" t="s">
        <v>1079</v>
      </c>
      <c r="H818" s="114">
        <v>13.3</v>
      </c>
      <c r="L818" s="110"/>
      <c r="M818" s="115"/>
      <c r="N818" s="116"/>
      <c r="O818" s="116"/>
      <c r="P818" s="116"/>
      <c r="Q818" s="116"/>
      <c r="R818" s="116"/>
      <c r="S818" s="116"/>
      <c r="T818" s="117"/>
      <c r="AT818" s="112" t="s">
        <v>144</v>
      </c>
      <c r="AU818" s="112" t="s">
        <v>81</v>
      </c>
      <c r="AV818" s="111" t="s">
        <v>81</v>
      </c>
      <c r="AW818" s="111" t="s">
        <v>29</v>
      </c>
      <c r="AX818" s="111" t="s">
        <v>71</v>
      </c>
      <c r="AY818" s="112" t="s">
        <v>135</v>
      </c>
    </row>
    <row r="819" spans="1:65" s="103" customFormat="1">
      <c r="B819" s="102"/>
      <c r="D819" s="104" t="s">
        <v>144</v>
      </c>
      <c r="E819" s="105" t="s">
        <v>1</v>
      </c>
      <c r="F819" s="106" t="s">
        <v>1039</v>
      </c>
      <c r="H819" s="105" t="s">
        <v>1</v>
      </c>
      <c r="L819" s="102"/>
      <c r="M819" s="107"/>
      <c r="N819" s="108"/>
      <c r="O819" s="108"/>
      <c r="P819" s="108"/>
      <c r="Q819" s="108"/>
      <c r="R819" s="108"/>
      <c r="S819" s="108"/>
      <c r="T819" s="109"/>
      <c r="AT819" s="105" t="s">
        <v>144</v>
      </c>
      <c r="AU819" s="105" t="s">
        <v>81</v>
      </c>
      <c r="AV819" s="103" t="s">
        <v>79</v>
      </c>
      <c r="AW819" s="103" t="s">
        <v>29</v>
      </c>
      <c r="AX819" s="103" t="s">
        <v>71</v>
      </c>
      <c r="AY819" s="105" t="s">
        <v>135</v>
      </c>
    </row>
    <row r="820" spans="1:65" s="111" customFormat="1">
      <c r="B820" s="110"/>
      <c r="D820" s="104" t="s">
        <v>144</v>
      </c>
      <c r="E820" s="112" t="s">
        <v>1</v>
      </c>
      <c r="F820" s="113" t="s">
        <v>1080</v>
      </c>
      <c r="H820" s="114">
        <v>26.4</v>
      </c>
      <c r="L820" s="110"/>
      <c r="M820" s="115"/>
      <c r="N820" s="116"/>
      <c r="O820" s="116"/>
      <c r="P820" s="116"/>
      <c r="Q820" s="116"/>
      <c r="R820" s="116"/>
      <c r="S820" s="116"/>
      <c r="T820" s="117"/>
      <c r="AT820" s="112" t="s">
        <v>144</v>
      </c>
      <c r="AU820" s="112" t="s">
        <v>81</v>
      </c>
      <c r="AV820" s="111" t="s">
        <v>81</v>
      </c>
      <c r="AW820" s="111" t="s">
        <v>29</v>
      </c>
      <c r="AX820" s="111" t="s">
        <v>71</v>
      </c>
      <c r="AY820" s="112" t="s">
        <v>135</v>
      </c>
    </row>
    <row r="821" spans="1:65" s="119" customFormat="1">
      <c r="B821" s="118"/>
      <c r="D821" s="104" t="s">
        <v>144</v>
      </c>
      <c r="E821" s="120" t="s">
        <v>1</v>
      </c>
      <c r="F821" s="121" t="s">
        <v>156</v>
      </c>
      <c r="H821" s="122">
        <v>100.78</v>
      </c>
      <c r="L821" s="118"/>
      <c r="M821" s="123"/>
      <c r="N821" s="124"/>
      <c r="O821" s="124"/>
      <c r="P821" s="124"/>
      <c r="Q821" s="124"/>
      <c r="R821" s="124"/>
      <c r="S821" s="124"/>
      <c r="T821" s="125"/>
      <c r="AT821" s="120" t="s">
        <v>144</v>
      </c>
      <c r="AU821" s="120" t="s">
        <v>81</v>
      </c>
      <c r="AV821" s="119" t="s">
        <v>142</v>
      </c>
      <c r="AW821" s="119" t="s">
        <v>29</v>
      </c>
      <c r="AX821" s="119" t="s">
        <v>79</v>
      </c>
      <c r="AY821" s="120" t="s">
        <v>135</v>
      </c>
    </row>
    <row r="822" spans="1:65" s="15" customFormat="1" ht="37.9" customHeight="1">
      <c r="A822" s="154"/>
      <c r="B822" s="8"/>
      <c r="C822" s="126" t="s">
        <v>1081</v>
      </c>
      <c r="D822" s="126" t="s">
        <v>190</v>
      </c>
      <c r="E822" s="127" t="s">
        <v>1052</v>
      </c>
      <c r="F822" s="128" t="s">
        <v>1053</v>
      </c>
      <c r="G822" s="129" t="s">
        <v>141</v>
      </c>
      <c r="H822" s="130">
        <v>11.086</v>
      </c>
      <c r="I822" s="131"/>
      <c r="J822" s="132">
        <f>ROUND(I822*H822,2)</f>
        <v>0</v>
      </c>
      <c r="K822" s="133"/>
      <c r="L822" s="234"/>
      <c r="M822" s="235" t="s">
        <v>1</v>
      </c>
      <c r="N822" s="134" t="s">
        <v>36</v>
      </c>
      <c r="O822" s="28"/>
      <c r="P822" s="100">
        <f>O822*H822</f>
        <v>0</v>
      </c>
      <c r="Q822" s="100">
        <v>3.3999999999999998E-3</v>
      </c>
      <c r="R822" s="100">
        <f>Q822*H822</f>
        <v>3.7692400000000001E-2</v>
      </c>
      <c r="S822" s="100">
        <v>0</v>
      </c>
      <c r="T822" s="101">
        <f>S822*H822</f>
        <v>0</v>
      </c>
      <c r="U822" s="154"/>
      <c r="V822" s="154"/>
      <c r="W822" s="154"/>
      <c r="X822" s="154"/>
      <c r="Y822" s="154"/>
      <c r="Z822" s="154"/>
      <c r="AA822" s="154"/>
      <c r="AB822" s="154"/>
      <c r="AC822" s="154"/>
      <c r="AD822" s="154"/>
      <c r="AE822" s="154"/>
      <c r="AR822" s="232" t="s">
        <v>335</v>
      </c>
      <c r="AT822" s="232" t="s">
        <v>190</v>
      </c>
      <c r="AU822" s="232" t="s">
        <v>81</v>
      </c>
      <c r="AY822" s="191" t="s">
        <v>135</v>
      </c>
      <c r="BE822" s="233">
        <f>IF(N822="základní",J822,0)</f>
        <v>0</v>
      </c>
      <c r="BF822" s="233">
        <f>IF(N822="snížená",J822,0)</f>
        <v>0</v>
      </c>
      <c r="BG822" s="233">
        <f>IF(N822="zákl. přenesená",J822,0)</f>
        <v>0</v>
      </c>
      <c r="BH822" s="233">
        <f>IF(N822="sníž. přenesená",J822,0)</f>
        <v>0</v>
      </c>
      <c r="BI822" s="233">
        <f>IF(N822="nulová",J822,0)</f>
        <v>0</v>
      </c>
      <c r="BJ822" s="191" t="s">
        <v>79</v>
      </c>
      <c r="BK822" s="233">
        <f>ROUND(I822*H822,2)</f>
        <v>0</v>
      </c>
      <c r="BL822" s="191" t="s">
        <v>242</v>
      </c>
      <c r="BM822" s="232" t="s">
        <v>1082</v>
      </c>
    </row>
    <row r="823" spans="1:65" s="111" customFormat="1">
      <c r="B823" s="110"/>
      <c r="D823" s="104" t="s">
        <v>144</v>
      </c>
      <c r="F823" s="113" t="s">
        <v>1083</v>
      </c>
      <c r="H823" s="114">
        <v>11.086</v>
      </c>
      <c r="L823" s="110"/>
      <c r="M823" s="115"/>
      <c r="N823" s="116"/>
      <c r="O823" s="116"/>
      <c r="P823" s="116"/>
      <c r="Q823" s="116"/>
      <c r="R823" s="116"/>
      <c r="S823" s="116"/>
      <c r="T823" s="117"/>
      <c r="AT823" s="112" t="s">
        <v>144</v>
      </c>
      <c r="AU823" s="112" t="s">
        <v>81</v>
      </c>
      <c r="AV823" s="111" t="s">
        <v>81</v>
      </c>
      <c r="AW823" s="111" t="s">
        <v>4</v>
      </c>
      <c r="AX823" s="111" t="s">
        <v>79</v>
      </c>
      <c r="AY823" s="112" t="s">
        <v>135</v>
      </c>
    </row>
    <row r="824" spans="1:65" s="15" customFormat="1" ht="24.2" customHeight="1">
      <c r="A824" s="154"/>
      <c r="B824" s="8"/>
      <c r="C824" s="91" t="s">
        <v>1084</v>
      </c>
      <c r="D824" s="91" t="s">
        <v>138</v>
      </c>
      <c r="E824" s="92" t="s">
        <v>1085</v>
      </c>
      <c r="F824" s="93" t="s">
        <v>1086</v>
      </c>
      <c r="G824" s="94" t="s">
        <v>277</v>
      </c>
      <c r="H824" s="95">
        <v>1.6040000000000001</v>
      </c>
      <c r="I824" s="96"/>
      <c r="J824" s="97">
        <f>ROUND(I824*H824,2)</f>
        <v>0</v>
      </c>
      <c r="K824" s="98"/>
      <c r="L824" s="8"/>
      <c r="M824" s="231" t="s">
        <v>1</v>
      </c>
      <c r="N824" s="99" t="s">
        <v>36</v>
      </c>
      <c r="O824" s="28"/>
      <c r="P824" s="100">
        <f>O824*H824</f>
        <v>0</v>
      </c>
      <c r="Q824" s="100">
        <v>0</v>
      </c>
      <c r="R824" s="100">
        <f>Q824*H824</f>
        <v>0</v>
      </c>
      <c r="S824" s="100">
        <v>0</v>
      </c>
      <c r="T824" s="101">
        <f>S824*H824</f>
        <v>0</v>
      </c>
      <c r="U824" s="154"/>
      <c r="V824" s="154"/>
      <c r="W824" s="154"/>
      <c r="X824" s="154"/>
      <c r="Y824" s="154"/>
      <c r="Z824" s="154"/>
      <c r="AA824" s="154"/>
      <c r="AB824" s="154"/>
      <c r="AC824" s="154"/>
      <c r="AD824" s="154"/>
      <c r="AE824" s="154"/>
      <c r="AR824" s="232" t="s">
        <v>242</v>
      </c>
      <c r="AT824" s="232" t="s">
        <v>138</v>
      </c>
      <c r="AU824" s="232" t="s">
        <v>81</v>
      </c>
      <c r="AY824" s="191" t="s">
        <v>135</v>
      </c>
      <c r="BE824" s="233">
        <f>IF(N824="základní",J824,0)</f>
        <v>0</v>
      </c>
      <c r="BF824" s="233">
        <f>IF(N824="snížená",J824,0)</f>
        <v>0</v>
      </c>
      <c r="BG824" s="233">
        <f>IF(N824="zákl. přenesená",J824,0)</f>
        <v>0</v>
      </c>
      <c r="BH824" s="233">
        <f>IF(N824="sníž. přenesená",J824,0)</f>
        <v>0</v>
      </c>
      <c r="BI824" s="233">
        <f>IF(N824="nulová",J824,0)</f>
        <v>0</v>
      </c>
      <c r="BJ824" s="191" t="s">
        <v>79</v>
      </c>
      <c r="BK824" s="233">
        <f>ROUND(I824*H824,2)</f>
        <v>0</v>
      </c>
      <c r="BL824" s="191" t="s">
        <v>242</v>
      </c>
      <c r="BM824" s="232" t="s">
        <v>1087</v>
      </c>
    </row>
    <row r="825" spans="1:65" s="15" customFormat="1" ht="24.2" customHeight="1">
      <c r="A825" s="154"/>
      <c r="B825" s="8"/>
      <c r="C825" s="91" t="s">
        <v>1088</v>
      </c>
      <c r="D825" s="91" t="s">
        <v>138</v>
      </c>
      <c r="E825" s="92" t="s">
        <v>1089</v>
      </c>
      <c r="F825" s="93" t="s">
        <v>1090</v>
      </c>
      <c r="G825" s="94" t="s">
        <v>277</v>
      </c>
      <c r="H825" s="95">
        <v>1.6040000000000001</v>
      </c>
      <c r="I825" s="96"/>
      <c r="J825" s="97">
        <f>ROUND(I825*H825,2)</f>
        <v>0</v>
      </c>
      <c r="K825" s="98"/>
      <c r="L825" s="8"/>
      <c r="M825" s="231" t="s">
        <v>1</v>
      </c>
      <c r="N825" s="99" t="s">
        <v>36</v>
      </c>
      <c r="O825" s="28"/>
      <c r="P825" s="100">
        <f>O825*H825</f>
        <v>0</v>
      </c>
      <c r="Q825" s="100">
        <v>0</v>
      </c>
      <c r="R825" s="100">
        <f>Q825*H825</f>
        <v>0</v>
      </c>
      <c r="S825" s="100">
        <v>0</v>
      </c>
      <c r="T825" s="101">
        <f>S825*H825</f>
        <v>0</v>
      </c>
      <c r="U825" s="154"/>
      <c r="V825" s="154"/>
      <c r="W825" s="154"/>
      <c r="X825" s="154"/>
      <c r="Y825" s="154"/>
      <c r="Z825" s="154"/>
      <c r="AA825" s="154"/>
      <c r="AB825" s="154"/>
      <c r="AC825" s="154"/>
      <c r="AD825" s="154"/>
      <c r="AE825" s="154"/>
      <c r="AR825" s="232" t="s">
        <v>242</v>
      </c>
      <c r="AT825" s="232" t="s">
        <v>138</v>
      </c>
      <c r="AU825" s="232" t="s">
        <v>81</v>
      </c>
      <c r="AY825" s="191" t="s">
        <v>135</v>
      </c>
      <c r="BE825" s="233">
        <f>IF(N825="základní",J825,0)</f>
        <v>0</v>
      </c>
      <c r="BF825" s="233">
        <f>IF(N825="snížená",J825,0)</f>
        <v>0</v>
      </c>
      <c r="BG825" s="233">
        <f>IF(N825="zákl. přenesená",J825,0)</f>
        <v>0</v>
      </c>
      <c r="BH825" s="233">
        <f>IF(N825="sníž. přenesená",J825,0)</f>
        <v>0</v>
      </c>
      <c r="BI825" s="233">
        <f>IF(N825="nulová",J825,0)</f>
        <v>0</v>
      </c>
      <c r="BJ825" s="191" t="s">
        <v>79</v>
      </c>
      <c r="BK825" s="233">
        <f>ROUND(I825*H825,2)</f>
        <v>0</v>
      </c>
      <c r="BL825" s="191" t="s">
        <v>242</v>
      </c>
      <c r="BM825" s="232" t="s">
        <v>1091</v>
      </c>
    </row>
    <row r="826" spans="1:65" s="81" customFormat="1" ht="22.9" customHeight="1">
      <c r="B826" s="80"/>
      <c r="D826" s="82" t="s">
        <v>70</v>
      </c>
      <c r="E826" s="89" t="s">
        <v>1092</v>
      </c>
      <c r="F826" s="89" t="s">
        <v>1093</v>
      </c>
      <c r="J826" s="90">
        <f>BK826</f>
        <v>0</v>
      </c>
      <c r="L826" s="80"/>
      <c r="M826" s="85"/>
      <c r="N826" s="86"/>
      <c r="O826" s="86"/>
      <c r="P826" s="87">
        <f>SUM(P827:P876)</f>
        <v>0</v>
      </c>
      <c r="Q826" s="86"/>
      <c r="R826" s="87">
        <f>SUM(R827:R876)</f>
        <v>1.05785112</v>
      </c>
      <c r="S826" s="86"/>
      <c r="T826" s="88">
        <f>SUM(T827:T876)</f>
        <v>5.8598500000000007</v>
      </c>
      <c r="AR826" s="82" t="s">
        <v>81</v>
      </c>
      <c r="AT826" s="229" t="s">
        <v>70</v>
      </c>
      <c r="AU826" s="229" t="s">
        <v>79</v>
      </c>
      <c r="AY826" s="82" t="s">
        <v>135</v>
      </c>
      <c r="BK826" s="230">
        <f>SUM(BK827:BK876)</f>
        <v>0</v>
      </c>
    </row>
    <row r="827" spans="1:65" s="15" customFormat="1" ht="16.5" customHeight="1">
      <c r="A827" s="154"/>
      <c r="B827" s="8"/>
      <c r="C827" s="91" t="s">
        <v>1094</v>
      </c>
      <c r="D827" s="91" t="s">
        <v>138</v>
      </c>
      <c r="E827" s="92" t="s">
        <v>1095</v>
      </c>
      <c r="F827" s="93" t="s">
        <v>1096</v>
      </c>
      <c r="G827" s="94" t="s">
        <v>141</v>
      </c>
      <c r="H827" s="95">
        <v>55.96</v>
      </c>
      <c r="I827" s="96"/>
      <c r="J827" s="97">
        <f>ROUND(I827*H827,2)</f>
        <v>0</v>
      </c>
      <c r="K827" s="98"/>
      <c r="L827" s="8"/>
      <c r="M827" s="231" t="s">
        <v>1</v>
      </c>
      <c r="N827" s="99" t="s">
        <v>36</v>
      </c>
      <c r="O827" s="28"/>
      <c r="P827" s="100">
        <f>O827*H827</f>
        <v>0</v>
      </c>
      <c r="Q827" s="100">
        <v>2.9999999999999997E-4</v>
      </c>
      <c r="R827" s="100">
        <f>Q827*H827</f>
        <v>1.6787999999999997E-2</v>
      </c>
      <c r="S827" s="100">
        <v>0</v>
      </c>
      <c r="T827" s="101">
        <f>S827*H827</f>
        <v>0</v>
      </c>
      <c r="U827" s="154"/>
      <c r="V827" s="154"/>
      <c r="W827" s="154"/>
      <c r="X827" s="154"/>
      <c r="Y827" s="154"/>
      <c r="Z827" s="154"/>
      <c r="AA827" s="154"/>
      <c r="AB827" s="154"/>
      <c r="AC827" s="154"/>
      <c r="AD827" s="154"/>
      <c r="AE827" s="154"/>
      <c r="AR827" s="232" t="s">
        <v>242</v>
      </c>
      <c r="AT827" s="232" t="s">
        <v>138</v>
      </c>
      <c r="AU827" s="232" t="s">
        <v>81</v>
      </c>
      <c r="AY827" s="191" t="s">
        <v>135</v>
      </c>
      <c r="BE827" s="233">
        <f>IF(N827="základní",J827,0)</f>
        <v>0</v>
      </c>
      <c r="BF827" s="233">
        <f>IF(N827="snížená",J827,0)</f>
        <v>0</v>
      </c>
      <c r="BG827" s="233">
        <f>IF(N827="zákl. přenesená",J827,0)</f>
        <v>0</v>
      </c>
      <c r="BH827" s="233">
        <f>IF(N827="sníž. přenesená",J827,0)</f>
        <v>0</v>
      </c>
      <c r="BI827" s="233">
        <f>IF(N827="nulová",J827,0)</f>
        <v>0</v>
      </c>
      <c r="BJ827" s="191" t="s">
        <v>79</v>
      </c>
      <c r="BK827" s="233">
        <f>ROUND(I827*H827,2)</f>
        <v>0</v>
      </c>
      <c r="BL827" s="191" t="s">
        <v>242</v>
      </c>
      <c r="BM827" s="232" t="s">
        <v>1097</v>
      </c>
    </row>
    <row r="828" spans="1:65" s="15" customFormat="1" ht="24.2" customHeight="1">
      <c r="A828" s="154"/>
      <c r="B828" s="8"/>
      <c r="C828" s="91" t="s">
        <v>1098</v>
      </c>
      <c r="D828" s="91" t="s">
        <v>138</v>
      </c>
      <c r="E828" s="92" t="s">
        <v>1099</v>
      </c>
      <c r="F828" s="93" t="s">
        <v>1100</v>
      </c>
      <c r="G828" s="94" t="s">
        <v>179</v>
      </c>
      <c r="H828" s="95">
        <v>51.28</v>
      </c>
      <c r="I828" s="96"/>
      <c r="J828" s="97">
        <f>ROUND(I828*H828,2)</f>
        <v>0</v>
      </c>
      <c r="K828" s="98"/>
      <c r="L828" s="8"/>
      <c r="M828" s="231" t="s">
        <v>1</v>
      </c>
      <c r="N828" s="99" t="s">
        <v>36</v>
      </c>
      <c r="O828" s="28"/>
      <c r="P828" s="100">
        <f>O828*H828</f>
        <v>0</v>
      </c>
      <c r="Q828" s="100">
        <v>0</v>
      </c>
      <c r="R828" s="100">
        <f>Q828*H828</f>
        <v>0</v>
      </c>
      <c r="S828" s="100">
        <v>0</v>
      </c>
      <c r="T828" s="101">
        <f>S828*H828</f>
        <v>0</v>
      </c>
      <c r="U828" s="154"/>
      <c r="V828" s="154"/>
      <c r="W828" s="154"/>
      <c r="X828" s="154"/>
      <c r="Y828" s="154"/>
      <c r="Z828" s="154"/>
      <c r="AA828" s="154"/>
      <c r="AB828" s="154"/>
      <c r="AC828" s="154"/>
      <c r="AD828" s="154"/>
      <c r="AE828" s="154"/>
      <c r="AR828" s="232" t="s">
        <v>242</v>
      </c>
      <c r="AT828" s="232" t="s">
        <v>138</v>
      </c>
      <c r="AU828" s="232" t="s">
        <v>81</v>
      </c>
      <c r="AY828" s="191" t="s">
        <v>135</v>
      </c>
      <c r="BE828" s="233">
        <f>IF(N828="základní",J828,0)</f>
        <v>0</v>
      </c>
      <c r="BF828" s="233">
        <f>IF(N828="snížená",J828,0)</f>
        <v>0</v>
      </c>
      <c r="BG828" s="233">
        <f>IF(N828="zákl. přenesená",J828,0)</f>
        <v>0</v>
      </c>
      <c r="BH828" s="233">
        <f>IF(N828="sníž. přenesená",J828,0)</f>
        <v>0</v>
      </c>
      <c r="BI828" s="233">
        <f>IF(N828="nulová",J828,0)</f>
        <v>0</v>
      </c>
      <c r="BJ828" s="191" t="s">
        <v>79</v>
      </c>
      <c r="BK828" s="233">
        <f>ROUND(I828*H828,2)</f>
        <v>0</v>
      </c>
      <c r="BL828" s="191" t="s">
        <v>242</v>
      </c>
      <c r="BM828" s="232" t="s">
        <v>1101</v>
      </c>
    </row>
    <row r="829" spans="1:65" s="103" customFormat="1">
      <c r="B829" s="102"/>
      <c r="D829" s="104" t="s">
        <v>144</v>
      </c>
      <c r="E829" s="105" t="s">
        <v>1</v>
      </c>
      <c r="F829" s="106" t="s">
        <v>145</v>
      </c>
      <c r="H829" s="105" t="s">
        <v>1</v>
      </c>
      <c r="L829" s="102"/>
      <c r="M829" s="107"/>
      <c r="N829" s="108"/>
      <c r="O829" s="108"/>
      <c r="P829" s="108"/>
      <c r="Q829" s="108"/>
      <c r="R829" s="108"/>
      <c r="S829" s="108"/>
      <c r="T829" s="109"/>
      <c r="AT829" s="105" t="s">
        <v>144</v>
      </c>
      <c r="AU829" s="105" t="s">
        <v>81</v>
      </c>
      <c r="AV829" s="103" t="s">
        <v>79</v>
      </c>
      <c r="AW829" s="103" t="s">
        <v>29</v>
      </c>
      <c r="AX829" s="103" t="s">
        <v>71</v>
      </c>
      <c r="AY829" s="105" t="s">
        <v>135</v>
      </c>
    </row>
    <row r="830" spans="1:65" s="111" customFormat="1">
      <c r="B830" s="110"/>
      <c r="D830" s="104" t="s">
        <v>144</v>
      </c>
      <c r="E830" s="112" t="s">
        <v>1</v>
      </c>
      <c r="F830" s="113" t="s">
        <v>1102</v>
      </c>
      <c r="H830" s="114">
        <v>42.64</v>
      </c>
      <c r="L830" s="110"/>
      <c r="M830" s="115"/>
      <c r="N830" s="116"/>
      <c r="O830" s="116"/>
      <c r="P830" s="116"/>
      <c r="Q830" s="116"/>
      <c r="R830" s="116"/>
      <c r="S830" s="116"/>
      <c r="T830" s="117"/>
      <c r="AT830" s="112" t="s">
        <v>144</v>
      </c>
      <c r="AU830" s="112" t="s">
        <v>81</v>
      </c>
      <c r="AV830" s="111" t="s">
        <v>81</v>
      </c>
      <c r="AW830" s="111" t="s">
        <v>29</v>
      </c>
      <c r="AX830" s="111" t="s">
        <v>71</v>
      </c>
      <c r="AY830" s="112" t="s">
        <v>135</v>
      </c>
    </row>
    <row r="831" spans="1:65" s="103" customFormat="1">
      <c r="B831" s="102"/>
      <c r="D831" s="104" t="s">
        <v>144</v>
      </c>
      <c r="E831" s="105" t="s">
        <v>1</v>
      </c>
      <c r="F831" s="106" t="s">
        <v>155</v>
      </c>
      <c r="H831" s="105" t="s">
        <v>1</v>
      </c>
      <c r="L831" s="102"/>
      <c r="M831" s="107"/>
      <c r="N831" s="108"/>
      <c r="O831" s="108"/>
      <c r="P831" s="108"/>
      <c r="Q831" s="108"/>
      <c r="R831" s="108"/>
      <c r="S831" s="108"/>
      <c r="T831" s="109"/>
      <c r="AT831" s="105" t="s">
        <v>144</v>
      </c>
      <c r="AU831" s="105" t="s">
        <v>81</v>
      </c>
      <c r="AV831" s="103" t="s">
        <v>79</v>
      </c>
      <c r="AW831" s="103" t="s">
        <v>29</v>
      </c>
      <c r="AX831" s="103" t="s">
        <v>71</v>
      </c>
      <c r="AY831" s="105" t="s">
        <v>135</v>
      </c>
    </row>
    <row r="832" spans="1:65" s="111" customFormat="1">
      <c r="B832" s="110"/>
      <c r="D832" s="104" t="s">
        <v>144</v>
      </c>
      <c r="E832" s="112" t="s">
        <v>1</v>
      </c>
      <c r="F832" s="113" t="s">
        <v>998</v>
      </c>
      <c r="H832" s="114">
        <v>8.64</v>
      </c>
      <c r="L832" s="110"/>
      <c r="M832" s="115"/>
      <c r="N832" s="116"/>
      <c r="O832" s="116"/>
      <c r="P832" s="116"/>
      <c r="Q832" s="116"/>
      <c r="R832" s="116"/>
      <c r="S832" s="116"/>
      <c r="T832" s="117"/>
      <c r="AT832" s="112" t="s">
        <v>144</v>
      </c>
      <c r="AU832" s="112" t="s">
        <v>81</v>
      </c>
      <c r="AV832" s="111" t="s">
        <v>81</v>
      </c>
      <c r="AW832" s="111" t="s">
        <v>29</v>
      </c>
      <c r="AX832" s="111" t="s">
        <v>71</v>
      </c>
      <c r="AY832" s="112" t="s">
        <v>135</v>
      </c>
    </row>
    <row r="833" spans="1:65" s="119" customFormat="1">
      <c r="B833" s="118"/>
      <c r="D833" s="104" t="s">
        <v>144</v>
      </c>
      <c r="E833" s="120" t="s">
        <v>1</v>
      </c>
      <c r="F833" s="121" t="s">
        <v>156</v>
      </c>
      <c r="H833" s="122">
        <v>51.28</v>
      </c>
      <c r="L833" s="118"/>
      <c r="M833" s="123"/>
      <c r="N833" s="124"/>
      <c r="O833" s="124"/>
      <c r="P833" s="124"/>
      <c r="Q833" s="124"/>
      <c r="R833" s="124"/>
      <c r="S833" s="124"/>
      <c r="T833" s="125"/>
      <c r="AT833" s="120" t="s">
        <v>144</v>
      </c>
      <c r="AU833" s="120" t="s">
        <v>81</v>
      </c>
      <c r="AV833" s="119" t="s">
        <v>142</v>
      </c>
      <c r="AW833" s="119" t="s">
        <v>29</v>
      </c>
      <c r="AX833" s="119" t="s">
        <v>79</v>
      </c>
      <c r="AY833" s="120" t="s">
        <v>135</v>
      </c>
    </row>
    <row r="834" spans="1:65" s="15" customFormat="1" ht="24.2" customHeight="1">
      <c r="A834" s="154"/>
      <c r="B834" s="8"/>
      <c r="C834" s="126" t="s">
        <v>1103</v>
      </c>
      <c r="D834" s="126" t="s">
        <v>190</v>
      </c>
      <c r="E834" s="127" t="s">
        <v>1104</v>
      </c>
      <c r="F834" s="128" t="s">
        <v>1105</v>
      </c>
      <c r="G834" s="129" t="s">
        <v>179</v>
      </c>
      <c r="H834" s="130">
        <v>56.408000000000001</v>
      </c>
      <c r="I834" s="131"/>
      <c r="J834" s="132">
        <f>ROUND(I834*H834,2)</f>
        <v>0</v>
      </c>
      <c r="K834" s="133"/>
      <c r="L834" s="234"/>
      <c r="M834" s="235" t="s">
        <v>1</v>
      </c>
      <c r="N834" s="134" t="s">
        <v>36</v>
      </c>
      <c r="O834" s="28"/>
      <c r="P834" s="100">
        <f>O834*H834</f>
        <v>0</v>
      </c>
      <c r="Q834" s="100">
        <v>1.4999999999999999E-4</v>
      </c>
      <c r="R834" s="100">
        <f>Q834*H834</f>
        <v>8.4611999999999986E-3</v>
      </c>
      <c r="S834" s="100">
        <v>0</v>
      </c>
      <c r="T834" s="101">
        <f>S834*H834</f>
        <v>0</v>
      </c>
      <c r="U834" s="154"/>
      <c r="V834" s="154"/>
      <c r="W834" s="154"/>
      <c r="X834" s="154"/>
      <c r="Y834" s="154"/>
      <c r="Z834" s="154"/>
      <c r="AA834" s="154"/>
      <c r="AB834" s="154"/>
      <c r="AC834" s="154"/>
      <c r="AD834" s="154"/>
      <c r="AE834" s="154"/>
      <c r="AR834" s="232" t="s">
        <v>335</v>
      </c>
      <c r="AT834" s="232" t="s">
        <v>190</v>
      </c>
      <c r="AU834" s="232" t="s">
        <v>81</v>
      </c>
      <c r="AY834" s="191" t="s">
        <v>135</v>
      </c>
      <c r="BE834" s="233">
        <f>IF(N834="základní",J834,0)</f>
        <v>0</v>
      </c>
      <c r="BF834" s="233">
        <f>IF(N834="snížená",J834,0)</f>
        <v>0</v>
      </c>
      <c r="BG834" s="233">
        <f>IF(N834="zákl. přenesená",J834,0)</f>
        <v>0</v>
      </c>
      <c r="BH834" s="233">
        <f>IF(N834="sníž. přenesená",J834,0)</f>
        <v>0</v>
      </c>
      <c r="BI834" s="233">
        <f>IF(N834="nulová",J834,0)</f>
        <v>0</v>
      </c>
      <c r="BJ834" s="191" t="s">
        <v>79</v>
      </c>
      <c r="BK834" s="233">
        <f>ROUND(I834*H834,2)</f>
        <v>0</v>
      </c>
      <c r="BL834" s="191" t="s">
        <v>242</v>
      </c>
      <c r="BM834" s="232" t="s">
        <v>1106</v>
      </c>
    </row>
    <row r="835" spans="1:65" s="111" customFormat="1">
      <c r="B835" s="110"/>
      <c r="D835" s="104" t="s">
        <v>144</v>
      </c>
      <c r="F835" s="113" t="s">
        <v>1107</v>
      </c>
      <c r="H835" s="114">
        <v>56.408000000000001</v>
      </c>
      <c r="L835" s="110"/>
      <c r="M835" s="115"/>
      <c r="N835" s="116"/>
      <c r="O835" s="116"/>
      <c r="P835" s="116"/>
      <c r="Q835" s="116"/>
      <c r="R835" s="116"/>
      <c r="S835" s="116"/>
      <c r="T835" s="117"/>
      <c r="AT835" s="112" t="s">
        <v>144</v>
      </c>
      <c r="AU835" s="112" t="s">
        <v>81</v>
      </c>
      <c r="AV835" s="111" t="s">
        <v>81</v>
      </c>
      <c r="AW835" s="111" t="s">
        <v>4</v>
      </c>
      <c r="AX835" s="111" t="s">
        <v>79</v>
      </c>
      <c r="AY835" s="112" t="s">
        <v>135</v>
      </c>
    </row>
    <row r="836" spans="1:65" s="15" customFormat="1" ht="21.75" customHeight="1">
      <c r="A836" s="154"/>
      <c r="B836" s="8"/>
      <c r="C836" s="91" t="s">
        <v>1108</v>
      </c>
      <c r="D836" s="91" t="s">
        <v>138</v>
      </c>
      <c r="E836" s="92" t="s">
        <v>1109</v>
      </c>
      <c r="F836" s="93" t="s">
        <v>1110</v>
      </c>
      <c r="G836" s="94" t="s">
        <v>179</v>
      </c>
      <c r="H836" s="95">
        <v>131.28</v>
      </c>
      <c r="I836" s="96"/>
      <c r="J836" s="97">
        <f>ROUND(I836*H836,2)</f>
        <v>0</v>
      </c>
      <c r="K836" s="98"/>
      <c r="L836" s="8"/>
      <c r="M836" s="231" t="s">
        <v>1</v>
      </c>
      <c r="N836" s="99" t="s">
        <v>36</v>
      </c>
      <c r="O836" s="28"/>
      <c r="P836" s="100">
        <f>O836*H836</f>
        <v>0</v>
      </c>
      <c r="Q836" s="100">
        <v>2.0000000000000001E-4</v>
      </c>
      <c r="R836" s="100">
        <f>Q836*H836</f>
        <v>2.6256000000000002E-2</v>
      </c>
      <c r="S836" s="100">
        <v>0</v>
      </c>
      <c r="T836" s="101">
        <f>S836*H836</f>
        <v>0</v>
      </c>
      <c r="U836" s="154"/>
      <c r="V836" s="154"/>
      <c r="W836" s="154"/>
      <c r="X836" s="154"/>
      <c r="Y836" s="154"/>
      <c r="Z836" s="154"/>
      <c r="AA836" s="154"/>
      <c r="AB836" s="154"/>
      <c r="AC836" s="154"/>
      <c r="AD836" s="154"/>
      <c r="AE836" s="154"/>
      <c r="AR836" s="232" t="s">
        <v>242</v>
      </c>
      <c r="AT836" s="232" t="s">
        <v>138</v>
      </c>
      <c r="AU836" s="232" t="s">
        <v>81</v>
      </c>
      <c r="AY836" s="191" t="s">
        <v>135</v>
      </c>
      <c r="BE836" s="233">
        <f>IF(N836="základní",J836,0)</f>
        <v>0</v>
      </c>
      <c r="BF836" s="233">
        <f>IF(N836="snížená",J836,0)</f>
        <v>0</v>
      </c>
      <c r="BG836" s="233">
        <f>IF(N836="zákl. přenesená",J836,0)</f>
        <v>0</v>
      </c>
      <c r="BH836" s="233">
        <f>IF(N836="sníž. přenesená",J836,0)</f>
        <v>0</v>
      </c>
      <c r="BI836" s="233">
        <f>IF(N836="nulová",J836,0)</f>
        <v>0</v>
      </c>
      <c r="BJ836" s="191" t="s">
        <v>79</v>
      </c>
      <c r="BK836" s="233">
        <f>ROUND(I836*H836,2)</f>
        <v>0</v>
      </c>
      <c r="BL836" s="191" t="s">
        <v>242</v>
      </c>
      <c r="BM836" s="232" t="s">
        <v>1111</v>
      </c>
    </row>
    <row r="837" spans="1:65" s="103" customFormat="1">
      <c r="B837" s="102"/>
      <c r="D837" s="104" t="s">
        <v>144</v>
      </c>
      <c r="E837" s="105" t="s">
        <v>1</v>
      </c>
      <c r="F837" s="106" t="s">
        <v>145</v>
      </c>
      <c r="H837" s="105" t="s">
        <v>1</v>
      </c>
      <c r="L837" s="102"/>
      <c r="M837" s="107"/>
      <c r="N837" s="108"/>
      <c r="O837" s="108"/>
      <c r="P837" s="108"/>
      <c r="Q837" s="108"/>
      <c r="R837" s="108"/>
      <c r="S837" s="108"/>
      <c r="T837" s="109"/>
      <c r="AT837" s="105" t="s">
        <v>144</v>
      </c>
      <c r="AU837" s="105" t="s">
        <v>81</v>
      </c>
      <c r="AV837" s="103" t="s">
        <v>79</v>
      </c>
      <c r="AW837" s="103" t="s">
        <v>29</v>
      </c>
      <c r="AX837" s="103" t="s">
        <v>71</v>
      </c>
      <c r="AY837" s="105" t="s">
        <v>135</v>
      </c>
    </row>
    <row r="838" spans="1:65" s="111" customFormat="1">
      <c r="B838" s="110"/>
      <c r="D838" s="104" t="s">
        <v>144</v>
      </c>
      <c r="E838" s="112" t="s">
        <v>1</v>
      </c>
      <c r="F838" s="113" t="s">
        <v>1102</v>
      </c>
      <c r="H838" s="114">
        <v>42.64</v>
      </c>
      <c r="L838" s="110"/>
      <c r="M838" s="115"/>
      <c r="N838" s="116"/>
      <c r="O838" s="116"/>
      <c r="P838" s="116"/>
      <c r="Q838" s="116"/>
      <c r="R838" s="116"/>
      <c r="S838" s="116"/>
      <c r="T838" s="117"/>
      <c r="AT838" s="112" t="s">
        <v>144</v>
      </c>
      <c r="AU838" s="112" t="s">
        <v>81</v>
      </c>
      <c r="AV838" s="111" t="s">
        <v>81</v>
      </c>
      <c r="AW838" s="111" t="s">
        <v>29</v>
      </c>
      <c r="AX838" s="111" t="s">
        <v>71</v>
      </c>
      <c r="AY838" s="112" t="s">
        <v>135</v>
      </c>
    </row>
    <row r="839" spans="1:65" s="111" customFormat="1">
      <c r="B839" s="110"/>
      <c r="D839" s="104" t="s">
        <v>144</v>
      </c>
      <c r="E839" s="112" t="s">
        <v>1</v>
      </c>
      <c r="F839" s="113" t="s">
        <v>1112</v>
      </c>
      <c r="H839" s="114">
        <v>62</v>
      </c>
      <c r="L839" s="110"/>
      <c r="M839" s="115"/>
      <c r="N839" s="116"/>
      <c r="O839" s="116"/>
      <c r="P839" s="116"/>
      <c r="Q839" s="116"/>
      <c r="R839" s="116"/>
      <c r="S839" s="116"/>
      <c r="T839" s="117"/>
      <c r="AT839" s="112" t="s">
        <v>144</v>
      </c>
      <c r="AU839" s="112" t="s">
        <v>81</v>
      </c>
      <c r="AV839" s="111" t="s">
        <v>81</v>
      </c>
      <c r="AW839" s="111" t="s">
        <v>29</v>
      </c>
      <c r="AX839" s="111" t="s">
        <v>71</v>
      </c>
      <c r="AY839" s="112" t="s">
        <v>135</v>
      </c>
    </row>
    <row r="840" spans="1:65" s="103" customFormat="1">
      <c r="B840" s="102"/>
      <c r="D840" s="104" t="s">
        <v>144</v>
      </c>
      <c r="E840" s="105" t="s">
        <v>1</v>
      </c>
      <c r="F840" s="106" t="s">
        <v>155</v>
      </c>
      <c r="H840" s="105" t="s">
        <v>1</v>
      </c>
      <c r="L840" s="102"/>
      <c r="M840" s="107"/>
      <c r="N840" s="108"/>
      <c r="O840" s="108"/>
      <c r="P840" s="108"/>
      <c r="Q840" s="108"/>
      <c r="R840" s="108"/>
      <c r="S840" s="108"/>
      <c r="T840" s="109"/>
      <c r="AT840" s="105" t="s">
        <v>144</v>
      </c>
      <c r="AU840" s="105" t="s">
        <v>81</v>
      </c>
      <c r="AV840" s="103" t="s">
        <v>79</v>
      </c>
      <c r="AW840" s="103" t="s">
        <v>29</v>
      </c>
      <c r="AX840" s="103" t="s">
        <v>71</v>
      </c>
      <c r="AY840" s="105" t="s">
        <v>135</v>
      </c>
    </row>
    <row r="841" spans="1:65" s="111" customFormat="1">
      <c r="B841" s="110"/>
      <c r="D841" s="104" t="s">
        <v>144</v>
      </c>
      <c r="E841" s="112" t="s">
        <v>1</v>
      </c>
      <c r="F841" s="113" t="s">
        <v>998</v>
      </c>
      <c r="H841" s="114">
        <v>8.64</v>
      </c>
      <c r="L841" s="110"/>
      <c r="M841" s="115"/>
      <c r="N841" s="116"/>
      <c r="O841" s="116"/>
      <c r="P841" s="116"/>
      <c r="Q841" s="116"/>
      <c r="R841" s="116"/>
      <c r="S841" s="116"/>
      <c r="T841" s="117"/>
      <c r="AT841" s="112" t="s">
        <v>144</v>
      </c>
      <c r="AU841" s="112" t="s">
        <v>81</v>
      </c>
      <c r="AV841" s="111" t="s">
        <v>81</v>
      </c>
      <c r="AW841" s="111" t="s">
        <v>29</v>
      </c>
      <c r="AX841" s="111" t="s">
        <v>71</v>
      </c>
      <c r="AY841" s="112" t="s">
        <v>135</v>
      </c>
    </row>
    <row r="842" spans="1:65" s="111" customFormat="1">
      <c r="B842" s="110"/>
      <c r="D842" s="104" t="s">
        <v>144</v>
      </c>
      <c r="E842" s="112" t="s">
        <v>1</v>
      </c>
      <c r="F842" s="113" t="s">
        <v>1113</v>
      </c>
      <c r="H842" s="114">
        <v>12</v>
      </c>
      <c r="L842" s="110"/>
      <c r="M842" s="115"/>
      <c r="N842" s="116"/>
      <c r="O842" s="116"/>
      <c r="P842" s="116"/>
      <c r="Q842" s="116"/>
      <c r="R842" s="116"/>
      <c r="S842" s="116"/>
      <c r="T842" s="117"/>
      <c r="AT842" s="112" t="s">
        <v>144</v>
      </c>
      <c r="AU842" s="112" t="s">
        <v>81</v>
      </c>
      <c r="AV842" s="111" t="s">
        <v>81</v>
      </c>
      <c r="AW842" s="111" t="s">
        <v>29</v>
      </c>
      <c r="AX842" s="111" t="s">
        <v>71</v>
      </c>
      <c r="AY842" s="112" t="s">
        <v>135</v>
      </c>
    </row>
    <row r="843" spans="1:65" s="103" customFormat="1">
      <c r="B843" s="102"/>
      <c r="D843" s="104" t="s">
        <v>144</v>
      </c>
      <c r="E843" s="105" t="s">
        <v>1</v>
      </c>
      <c r="F843" s="106" t="s">
        <v>657</v>
      </c>
      <c r="H843" s="105" t="s">
        <v>1</v>
      </c>
      <c r="L843" s="102"/>
      <c r="M843" s="107"/>
      <c r="N843" s="108"/>
      <c r="O843" s="108"/>
      <c r="P843" s="108"/>
      <c r="Q843" s="108"/>
      <c r="R843" s="108"/>
      <c r="S843" s="108"/>
      <c r="T843" s="109"/>
      <c r="AT843" s="105" t="s">
        <v>144</v>
      </c>
      <c r="AU843" s="105" t="s">
        <v>81</v>
      </c>
      <c r="AV843" s="103" t="s">
        <v>79</v>
      </c>
      <c r="AW843" s="103" t="s">
        <v>29</v>
      </c>
      <c r="AX843" s="103" t="s">
        <v>71</v>
      </c>
      <c r="AY843" s="105" t="s">
        <v>135</v>
      </c>
    </row>
    <row r="844" spans="1:65" s="111" customFormat="1">
      <c r="B844" s="110"/>
      <c r="D844" s="104" t="s">
        <v>144</v>
      </c>
      <c r="E844" s="112" t="s">
        <v>1</v>
      </c>
      <c r="F844" s="113" t="s">
        <v>1114</v>
      </c>
      <c r="H844" s="114">
        <v>6</v>
      </c>
      <c r="L844" s="110"/>
      <c r="M844" s="115"/>
      <c r="N844" s="116"/>
      <c r="O844" s="116"/>
      <c r="P844" s="116"/>
      <c r="Q844" s="116"/>
      <c r="R844" s="116"/>
      <c r="S844" s="116"/>
      <c r="T844" s="117"/>
      <c r="AT844" s="112" t="s">
        <v>144</v>
      </c>
      <c r="AU844" s="112" t="s">
        <v>81</v>
      </c>
      <c r="AV844" s="111" t="s">
        <v>81</v>
      </c>
      <c r="AW844" s="111" t="s">
        <v>29</v>
      </c>
      <c r="AX844" s="111" t="s">
        <v>71</v>
      </c>
      <c r="AY844" s="112" t="s">
        <v>135</v>
      </c>
    </row>
    <row r="845" spans="1:65" s="119" customFormat="1">
      <c r="B845" s="118"/>
      <c r="D845" s="104" t="s">
        <v>144</v>
      </c>
      <c r="E845" s="120" t="s">
        <v>1</v>
      </c>
      <c r="F845" s="121" t="s">
        <v>156</v>
      </c>
      <c r="H845" s="122">
        <v>131.28</v>
      </c>
      <c r="L845" s="118"/>
      <c r="M845" s="123"/>
      <c r="N845" s="124"/>
      <c r="O845" s="124"/>
      <c r="P845" s="124"/>
      <c r="Q845" s="124"/>
      <c r="R845" s="124"/>
      <c r="S845" s="124"/>
      <c r="T845" s="125"/>
      <c r="AT845" s="120" t="s">
        <v>144</v>
      </c>
      <c r="AU845" s="120" t="s">
        <v>81</v>
      </c>
      <c r="AV845" s="119" t="s">
        <v>142</v>
      </c>
      <c r="AW845" s="119" t="s">
        <v>29</v>
      </c>
      <c r="AX845" s="119" t="s">
        <v>79</v>
      </c>
      <c r="AY845" s="120" t="s">
        <v>135</v>
      </c>
    </row>
    <row r="846" spans="1:65" s="15" customFormat="1" ht="16.5" customHeight="1">
      <c r="A846" s="154"/>
      <c r="B846" s="8"/>
      <c r="C846" s="126" t="s">
        <v>1115</v>
      </c>
      <c r="D846" s="126" t="s">
        <v>190</v>
      </c>
      <c r="E846" s="127" t="s">
        <v>1116</v>
      </c>
      <c r="F846" s="128" t="s">
        <v>1117</v>
      </c>
      <c r="G846" s="129" t="s">
        <v>179</v>
      </c>
      <c r="H846" s="130">
        <v>144.40799999999999</v>
      </c>
      <c r="I846" s="131"/>
      <c r="J846" s="132">
        <f>ROUND(I846*H846,2)</f>
        <v>0</v>
      </c>
      <c r="K846" s="133"/>
      <c r="L846" s="234"/>
      <c r="M846" s="235" t="s">
        <v>1</v>
      </c>
      <c r="N846" s="134" t="s">
        <v>36</v>
      </c>
      <c r="O846" s="28"/>
      <c r="P846" s="100">
        <f>O846*H846</f>
        <v>0</v>
      </c>
      <c r="Q846" s="100">
        <v>2.9999999999999997E-4</v>
      </c>
      <c r="R846" s="100">
        <f>Q846*H846</f>
        <v>4.332239999999999E-2</v>
      </c>
      <c r="S846" s="100">
        <v>0</v>
      </c>
      <c r="T846" s="101">
        <f>S846*H846</f>
        <v>0</v>
      </c>
      <c r="U846" s="154"/>
      <c r="V846" s="154"/>
      <c r="W846" s="154"/>
      <c r="X846" s="154"/>
      <c r="Y846" s="154"/>
      <c r="Z846" s="154"/>
      <c r="AA846" s="154"/>
      <c r="AB846" s="154"/>
      <c r="AC846" s="154"/>
      <c r="AD846" s="154"/>
      <c r="AE846" s="154"/>
      <c r="AR846" s="232" t="s">
        <v>335</v>
      </c>
      <c r="AT846" s="232" t="s">
        <v>190</v>
      </c>
      <c r="AU846" s="232" t="s">
        <v>81</v>
      </c>
      <c r="AY846" s="191" t="s">
        <v>135</v>
      </c>
      <c r="BE846" s="233">
        <f>IF(N846="základní",J846,0)</f>
        <v>0</v>
      </c>
      <c r="BF846" s="233">
        <f>IF(N846="snížená",J846,0)</f>
        <v>0</v>
      </c>
      <c r="BG846" s="233">
        <f>IF(N846="zákl. přenesená",J846,0)</f>
        <v>0</v>
      </c>
      <c r="BH846" s="233">
        <f>IF(N846="sníž. přenesená",J846,0)</f>
        <v>0</v>
      </c>
      <c r="BI846" s="233">
        <f>IF(N846="nulová",J846,0)</f>
        <v>0</v>
      </c>
      <c r="BJ846" s="191" t="s">
        <v>79</v>
      </c>
      <c r="BK846" s="233">
        <f>ROUND(I846*H846,2)</f>
        <v>0</v>
      </c>
      <c r="BL846" s="191" t="s">
        <v>242</v>
      </c>
      <c r="BM846" s="232" t="s">
        <v>1118</v>
      </c>
    </row>
    <row r="847" spans="1:65" s="111" customFormat="1">
      <c r="B847" s="110"/>
      <c r="D847" s="104" t="s">
        <v>144</v>
      </c>
      <c r="F847" s="113" t="s">
        <v>1119</v>
      </c>
      <c r="H847" s="114">
        <v>144.40799999999999</v>
      </c>
      <c r="L847" s="110"/>
      <c r="M847" s="115"/>
      <c r="N847" s="116"/>
      <c r="O847" s="116"/>
      <c r="P847" s="116"/>
      <c r="Q847" s="116"/>
      <c r="R847" s="116"/>
      <c r="S847" s="116"/>
      <c r="T847" s="117"/>
      <c r="AT847" s="112" t="s">
        <v>144</v>
      </c>
      <c r="AU847" s="112" t="s">
        <v>81</v>
      </c>
      <c r="AV847" s="111" t="s">
        <v>81</v>
      </c>
      <c r="AW847" s="111" t="s">
        <v>4</v>
      </c>
      <c r="AX847" s="111" t="s">
        <v>79</v>
      </c>
      <c r="AY847" s="112" t="s">
        <v>135</v>
      </c>
    </row>
    <row r="848" spans="1:65" s="15" customFormat="1" ht="24.2" customHeight="1">
      <c r="A848" s="154"/>
      <c r="B848" s="8"/>
      <c r="C848" s="91" t="s">
        <v>1120</v>
      </c>
      <c r="D848" s="91" t="s">
        <v>138</v>
      </c>
      <c r="E848" s="92" t="s">
        <v>1121</v>
      </c>
      <c r="F848" s="93" t="s">
        <v>1122</v>
      </c>
      <c r="G848" s="94" t="s">
        <v>141</v>
      </c>
      <c r="H848" s="95">
        <v>71.900000000000006</v>
      </c>
      <c r="I848" s="96"/>
      <c r="J848" s="97">
        <f>ROUND(I848*H848,2)</f>
        <v>0</v>
      </c>
      <c r="K848" s="98"/>
      <c r="L848" s="8"/>
      <c r="M848" s="231" t="s">
        <v>1</v>
      </c>
      <c r="N848" s="99" t="s">
        <v>36</v>
      </c>
      <c r="O848" s="28"/>
      <c r="P848" s="100">
        <f>O848*H848</f>
        <v>0</v>
      </c>
      <c r="Q848" s="100">
        <v>0</v>
      </c>
      <c r="R848" s="100">
        <f>Q848*H848</f>
        <v>0</v>
      </c>
      <c r="S848" s="100">
        <v>8.1500000000000003E-2</v>
      </c>
      <c r="T848" s="101">
        <f>S848*H848</f>
        <v>5.8598500000000007</v>
      </c>
      <c r="U848" s="154"/>
      <c r="V848" s="154"/>
      <c r="W848" s="154"/>
      <c r="X848" s="154"/>
      <c r="Y848" s="154"/>
      <c r="Z848" s="154"/>
      <c r="AA848" s="154"/>
      <c r="AB848" s="154"/>
      <c r="AC848" s="154"/>
      <c r="AD848" s="154"/>
      <c r="AE848" s="154"/>
      <c r="AR848" s="232" t="s">
        <v>242</v>
      </c>
      <c r="AT848" s="232" t="s">
        <v>138</v>
      </c>
      <c r="AU848" s="232" t="s">
        <v>81</v>
      </c>
      <c r="AY848" s="191" t="s">
        <v>135</v>
      </c>
      <c r="BE848" s="233">
        <f>IF(N848="základní",J848,0)</f>
        <v>0</v>
      </c>
      <c r="BF848" s="233">
        <f>IF(N848="snížená",J848,0)</f>
        <v>0</v>
      </c>
      <c r="BG848" s="233">
        <f>IF(N848="zákl. přenesená",J848,0)</f>
        <v>0</v>
      </c>
      <c r="BH848" s="233">
        <f>IF(N848="sníž. přenesená",J848,0)</f>
        <v>0</v>
      </c>
      <c r="BI848" s="233">
        <f>IF(N848="nulová",J848,0)</f>
        <v>0</v>
      </c>
      <c r="BJ848" s="191" t="s">
        <v>79</v>
      </c>
      <c r="BK848" s="233">
        <f>ROUND(I848*H848,2)</f>
        <v>0</v>
      </c>
      <c r="BL848" s="191" t="s">
        <v>242</v>
      </c>
      <c r="BM848" s="232" t="s">
        <v>1123</v>
      </c>
    </row>
    <row r="849" spans="1:65" s="103" customFormat="1">
      <c r="B849" s="102"/>
      <c r="D849" s="104" t="s">
        <v>144</v>
      </c>
      <c r="E849" s="105" t="s">
        <v>1</v>
      </c>
      <c r="F849" s="106" t="s">
        <v>145</v>
      </c>
      <c r="H849" s="105" t="s">
        <v>1</v>
      </c>
      <c r="L849" s="102"/>
      <c r="M849" s="107"/>
      <c r="N849" s="108"/>
      <c r="O849" s="108"/>
      <c r="P849" s="108"/>
      <c r="Q849" s="108"/>
      <c r="R849" s="108"/>
      <c r="S849" s="108"/>
      <c r="T849" s="109"/>
      <c r="AT849" s="105" t="s">
        <v>144</v>
      </c>
      <c r="AU849" s="105" t="s">
        <v>81</v>
      </c>
      <c r="AV849" s="103" t="s">
        <v>79</v>
      </c>
      <c r="AW849" s="103" t="s">
        <v>29</v>
      </c>
      <c r="AX849" s="103" t="s">
        <v>71</v>
      </c>
      <c r="AY849" s="105" t="s">
        <v>135</v>
      </c>
    </row>
    <row r="850" spans="1:65" s="111" customFormat="1">
      <c r="B850" s="110"/>
      <c r="D850" s="104" t="s">
        <v>144</v>
      </c>
      <c r="E850" s="112" t="s">
        <v>1</v>
      </c>
      <c r="F850" s="113" t="s">
        <v>146</v>
      </c>
      <c r="H850" s="114">
        <v>71.900000000000006</v>
      </c>
      <c r="L850" s="110"/>
      <c r="M850" s="115"/>
      <c r="N850" s="116"/>
      <c r="O850" s="116"/>
      <c r="P850" s="116"/>
      <c r="Q850" s="116"/>
      <c r="R850" s="116"/>
      <c r="S850" s="116"/>
      <c r="T850" s="117"/>
      <c r="AT850" s="112" t="s">
        <v>144</v>
      </c>
      <c r="AU850" s="112" t="s">
        <v>81</v>
      </c>
      <c r="AV850" s="111" t="s">
        <v>81</v>
      </c>
      <c r="AW850" s="111" t="s">
        <v>29</v>
      </c>
      <c r="AX850" s="111" t="s">
        <v>79</v>
      </c>
      <c r="AY850" s="112" t="s">
        <v>135</v>
      </c>
    </row>
    <row r="851" spans="1:65" s="15" customFormat="1" ht="33" customHeight="1">
      <c r="A851" s="154"/>
      <c r="B851" s="8"/>
      <c r="C851" s="91" t="s">
        <v>1124</v>
      </c>
      <c r="D851" s="91" t="s">
        <v>138</v>
      </c>
      <c r="E851" s="92" t="s">
        <v>1125</v>
      </c>
      <c r="F851" s="93" t="s">
        <v>1126</v>
      </c>
      <c r="G851" s="94" t="s">
        <v>141</v>
      </c>
      <c r="H851" s="95">
        <v>53.96</v>
      </c>
      <c r="I851" s="96"/>
      <c r="J851" s="97">
        <f>ROUND(I851*H851,2)</f>
        <v>0</v>
      </c>
      <c r="K851" s="98"/>
      <c r="L851" s="8"/>
      <c r="M851" s="231" t="s">
        <v>1</v>
      </c>
      <c r="N851" s="99" t="s">
        <v>36</v>
      </c>
      <c r="O851" s="28"/>
      <c r="P851" s="100">
        <f>O851*H851</f>
        <v>0</v>
      </c>
      <c r="Q851" s="100">
        <v>5.3800000000000002E-3</v>
      </c>
      <c r="R851" s="100">
        <f>Q851*H851</f>
        <v>0.29030480000000003</v>
      </c>
      <c r="S851" s="100">
        <v>0</v>
      </c>
      <c r="T851" s="101">
        <f>S851*H851</f>
        <v>0</v>
      </c>
      <c r="U851" s="154"/>
      <c r="V851" s="154"/>
      <c r="W851" s="154"/>
      <c r="X851" s="154"/>
      <c r="Y851" s="154"/>
      <c r="Z851" s="154"/>
      <c r="AA851" s="154"/>
      <c r="AB851" s="154"/>
      <c r="AC851" s="154"/>
      <c r="AD851" s="154"/>
      <c r="AE851" s="154"/>
      <c r="AR851" s="232" t="s">
        <v>242</v>
      </c>
      <c r="AT851" s="232" t="s">
        <v>138</v>
      </c>
      <c r="AU851" s="232" t="s">
        <v>81</v>
      </c>
      <c r="AY851" s="191" t="s">
        <v>135</v>
      </c>
      <c r="BE851" s="233">
        <f>IF(N851="základní",J851,0)</f>
        <v>0</v>
      </c>
      <c r="BF851" s="233">
        <f>IF(N851="snížená",J851,0)</f>
        <v>0</v>
      </c>
      <c r="BG851" s="233">
        <f>IF(N851="zákl. přenesená",J851,0)</f>
        <v>0</v>
      </c>
      <c r="BH851" s="233">
        <f>IF(N851="sníž. přenesená",J851,0)</f>
        <v>0</v>
      </c>
      <c r="BI851" s="233">
        <f>IF(N851="nulová",J851,0)</f>
        <v>0</v>
      </c>
      <c r="BJ851" s="191" t="s">
        <v>79</v>
      </c>
      <c r="BK851" s="233">
        <f>ROUND(I851*H851,2)</f>
        <v>0</v>
      </c>
      <c r="BL851" s="191" t="s">
        <v>242</v>
      </c>
      <c r="BM851" s="232" t="s">
        <v>1127</v>
      </c>
    </row>
    <row r="852" spans="1:65" s="103" customFormat="1">
      <c r="B852" s="102"/>
      <c r="D852" s="104" t="s">
        <v>144</v>
      </c>
      <c r="E852" s="105" t="s">
        <v>1</v>
      </c>
      <c r="F852" s="106" t="s">
        <v>145</v>
      </c>
      <c r="H852" s="105" t="s">
        <v>1</v>
      </c>
      <c r="L852" s="102"/>
      <c r="M852" s="107"/>
      <c r="N852" s="108"/>
      <c r="O852" s="108"/>
      <c r="P852" s="108"/>
      <c r="Q852" s="108"/>
      <c r="R852" s="108"/>
      <c r="S852" s="108"/>
      <c r="T852" s="109"/>
      <c r="AT852" s="105" t="s">
        <v>144</v>
      </c>
      <c r="AU852" s="105" t="s">
        <v>81</v>
      </c>
      <c r="AV852" s="103" t="s">
        <v>79</v>
      </c>
      <c r="AW852" s="103" t="s">
        <v>29</v>
      </c>
      <c r="AX852" s="103" t="s">
        <v>71</v>
      </c>
      <c r="AY852" s="105" t="s">
        <v>135</v>
      </c>
    </row>
    <row r="853" spans="1:65" s="111" customFormat="1">
      <c r="B853" s="110"/>
      <c r="D853" s="104" t="s">
        <v>144</v>
      </c>
      <c r="E853" s="112" t="s">
        <v>1</v>
      </c>
      <c r="F853" s="113" t="s">
        <v>1128</v>
      </c>
      <c r="H853" s="114">
        <v>37.24</v>
      </c>
      <c r="L853" s="110"/>
      <c r="M853" s="115"/>
      <c r="N853" s="116"/>
      <c r="O853" s="116"/>
      <c r="P853" s="116"/>
      <c r="Q853" s="116"/>
      <c r="R853" s="116"/>
      <c r="S853" s="116"/>
      <c r="T853" s="117"/>
      <c r="AT853" s="112" t="s">
        <v>144</v>
      </c>
      <c r="AU853" s="112" t="s">
        <v>81</v>
      </c>
      <c r="AV853" s="111" t="s">
        <v>81</v>
      </c>
      <c r="AW853" s="111" t="s">
        <v>29</v>
      </c>
      <c r="AX853" s="111" t="s">
        <v>71</v>
      </c>
      <c r="AY853" s="112" t="s">
        <v>135</v>
      </c>
    </row>
    <row r="854" spans="1:65" s="103" customFormat="1">
      <c r="B854" s="102"/>
      <c r="D854" s="104" t="s">
        <v>144</v>
      </c>
      <c r="E854" s="105" t="s">
        <v>1</v>
      </c>
      <c r="F854" s="106" t="s">
        <v>155</v>
      </c>
      <c r="H854" s="105" t="s">
        <v>1</v>
      </c>
      <c r="L854" s="102"/>
      <c r="M854" s="107"/>
      <c r="N854" s="108"/>
      <c r="O854" s="108"/>
      <c r="P854" s="108"/>
      <c r="Q854" s="108"/>
      <c r="R854" s="108"/>
      <c r="S854" s="108"/>
      <c r="T854" s="109"/>
      <c r="AT854" s="105" t="s">
        <v>144</v>
      </c>
      <c r="AU854" s="105" t="s">
        <v>81</v>
      </c>
      <c r="AV854" s="103" t="s">
        <v>79</v>
      </c>
      <c r="AW854" s="103" t="s">
        <v>29</v>
      </c>
      <c r="AX854" s="103" t="s">
        <v>71</v>
      </c>
      <c r="AY854" s="105" t="s">
        <v>135</v>
      </c>
    </row>
    <row r="855" spans="1:65" s="111" customFormat="1">
      <c r="B855" s="110"/>
      <c r="D855" s="104" t="s">
        <v>144</v>
      </c>
      <c r="E855" s="112" t="s">
        <v>1</v>
      </c>
      <c r="F855" s="113" t="s">
        <v>1129</v>
      </c>
      <c r="H855" s="114">
        <v>16.72</v>
      </c>
      <c r="L855" s="110"/>
      <c r="M855" s="115"/>
      <c r="N855" s="116"/>
      <c r="O855" s="116"/>
      <c r="P855" s="116"/>
      <c r="Q855" s="116"/>
      <c r="R855" s="116"/>
      <c r="S855" s="116"/>
      <c r="T855" s="117"/>
      <c r="AT855" s="112" t="s">
        <v>144</v>
      </c>
      <c r="AU855" s="112" t="s">
        <v>81</v>
      </c>
      <c r="AV855" s="111" t="s">
        <v>81</v>
      </c>
      <c r="AW855" s="111" t="s">
        <v>29</v>
      </c>
      <c r="AX855" s="111" t="s">
        <v>71</v>
      </c>
      <c r="AY855" s="112" t="s">
        <v>135</v>
      </c>
    </row>
    <row r="856" spans="1:65" s="119" customFormat="1">
      <c r="B856" s="118"/>
      <c r="D856" s="104" t="s">
        <v>144</v>
      </c>
      <c r="E856" s="120" t="s">
        <v>1</v>
      </c>
      <c r="F856" s="121" t="s">
        <v>156</v>
      </c>
      <c r="H856" s="122">
        <v>53.96</v>
      </c>
      <c r="L856" s="118"/>
      <c r="M856" s="123"/>
      <c r="N856" s="124"/>
      <c r="O856" s="124"/>
      <c r="P856" s="124"/>
      <c r="Q856" s="124"/>
      <c r="R856" s="124"/>
      <c r="S856" s="124"/>
      <c r="T856" s="125"/>
      <c r="AT856" s="120" t="s">
        <v>144</v>
      </c>
      <c r="AU856" s="120" t="s">
        <v>81</v>
      </c>
      <c r="AV856" s="119" t="s">
        <v>142</v>
      </c>
      <c r="AW856" s="119" t="s">
        <v>29</v>
      </c>
      <c r="AX856" s="119" t="s">
        <v>79</v>
      </c>
      <c r="AY856" s="120" t="s">
        <v>135</v>
      </c>
    </row>
    <row r="857" spans="1:65" s="15" customFormat="1" ht="24.2" customHeight="1">
      <c r="A857" s="154"/>
      <c r="B857" s="8"/>
      <c r="C857" s="126" t="s">
        <v>1130</v>
      </c>
      <c r="D857" s="126" t="s">
        <v>190</v>
      </c>
      <c r="E857" s="127" t="s">
        <v>1131</v>
      </c>
      <c r="F857" s="128" t="s">
        <v>1132</v>
      </c>
      <c r="G857" s="129" t="s">
        <v>141</v>
      </c>
      <c r="H857" s="130">
        <v>59.356000000000002</v>
      </c>
      <c r="I857" s="131"/>
      <c r="J857" s="132">
        <f>ROUND(I857*H857,2)</f>
        <v>0</v>
      </c>
      <c r="K857" s="133"/>
      <c r="L857" s="234"/>
      <c r="M857" s="235" t="s">
        <v>1</v>
      </c>
      <c r="N857" s="134" t="s">
        <v>36</v>
      </c>
      <c r="O857" s="28"/>
      <c r="P857" s="100">
        <f>O857*H857</f>
        <v>0</v>
      </c>
      <c r="Q857" s="100">
        <v>1.112E-2</v>
      </c>
      <c r="R857" s="100">
        <f>Q857*H857</f>
        <v>0.66003871999999997</v>
      </c>
      <c r="S857" s="100">
        <v>0</v>
      </c>
      <c r="T857" s="101">
        <f>S857*H857</f>
        <v>0</v>
      </c>
      <c r="U857" s="154"/>
      <c r="V857" s="154"/>
      <c r="W857" s="154"/>
      <c r="X857" s="154"/>
      <c r="Y857" s="154"/>
      <c r="Z857" s="154"/>
      <c r="AA857" s="154"/>
      <c r="AB857" s="154"/>
      <c r="AC857" s="154"/>
      <c r="AD857" s="154"/>
      <c r="AE857" s="154"/>
      <c r="AR857" s="232" t="s">
        <v>335</v>
      </c>
      <c r="AT857" s="232" t="s">
        <v>190</v>
      </c>
      <c r="AU857" s="232" t="s">
        <v>81</v>
      </c>
      <c r="AY857" s="191" t="s">
        <v>135</v>
      </c>
      <c r="BE857" s="233">
        <f>IF(N857="základní",J857,0)</f>
        <v>0</v>
      </c>
      <c r="BF857" s="233">
        <f>IF(N857="snížená",J857,0)</f>
        <v>0</v>
      </c>
      <c r="BG857" s="233">
        <f>IF(N857="zákl. přenesená",J857,0)</f>
        <v>0</v>
      </c>
      <c r="BH857" s="233">
        <f>IF(N857="sníž. přenesená",J857,0)</f>
        <v>0</v>
      </c>
      <c r="BI857" s="233">
        <f>IF(N857="nulová",J857,0)</f>
        <v>0</v>
      </c>
      <c r="BJ857" s="191" t="s">
        <v>79</v>
      </c>
      <c r="BK857" s="233">
        <f>ROUND(I857*H857,2)</f>
        <v>0</v>
      </c>
      <c r="BL857" s="191" t="s">
        <v>242</v>
      </c>
      <c r="BM857" s="232" t="s">
        <v>1133</v>
      </c>
    </row>
    <row r="858" spans="1:65" s="111" customFormat="1">
      <c r="B858" s="110"/>
      <c r="D858" s="104" t="s">
        <v>144</v>
      </c>
      <c r="F858" s="113" t="s">
        <v>1134</v>
      </c>
      <c r="H858" s="114">
        <v>59.356000000000002</v>
      </c>
      <c r="L858" s="110"/>
      <c r="M858" s="115"/>
      <c r="N858" s="116"/>
      <c r="O858" s="116"/>
      <c r="P858" s="116"/>
      <c r="Q858" s="116"/>
      <c r="R858" s="116"/>
      <c r="S858" s="116"/>
      <c r="T858" s="117"/>
      <c r="AT858" s="112" t="s">
        <v>144</v>
      </c>
      <c r="AU858" s="112" t="s">
        <v>81</v>
      </c>
      <c r="AV858" s="111" t="s">
        <v>81</v>
      </c>
      <c r="AW858" s="111" t="s">
        <v>4</v>
      </c>
      <c r="AX858" s="111" t="s">
        <v>79</v>
      </c>
      <c r="AY858" s="112" t="s">
        <v>135</v>
      </c>
    </row>
    <row r="859" spans="1:65" s="15" customFormat="1" ht="37.9" customHeight="1">
      <c r="A859" s="154"/>
      <c r="B859" s="8"/>
      <c r="C859" s="91" t="s">
        <v>1135</v>
      </c>
      <c r="D859" s="91" t="s">
        <v>138</v>
      </c>
      <c r="E859" s="92" t="s">
        <v>1136</v>
      </c>
      <c r="F859" s="93" t="s">
        <v>1137</v>
      </c>
      <c r="G859" s="94" t="s">
        <v>141</v>
      </c>
      <c r="H859" s="95">
        <v>2</v>
      </c>
      <c r="I859" s="96"/>
      <c r="J859" s="97">
        <f>ROUND(I859*H859,2)</f>
        <v>0</v>
      </c>
      <c r="K859" s="98"/>
      <c r="L859" s="8"/>
      <c r="M859" s="231" t="s">
        <v>1</v>
      </c>
      <c r="N859" s="99" t="s">
        <v>36</v>
      </c>
      <c r="O859" s="28"/>
      <c r="P859" s="100">
        <f>O859*H859</f>
        <v>0</v>
      </c>
      <c r="Q859" s="100">
        <v>5.1500000000000001E-3</v>
      </c>
      <c r="R859" s="100">
        <f>Q859*H859</f>
        <v>1.03E-2</v>
      </c>
      <c r="S859" s="100">
        <v>0</v>
      </c>
      <c r="T859" s="101">
        <f>S859*H859</f>
        <v>0</v>
      </c>
      <c r="U859" s="154"/>
      <c r="V859" s="154"/>
      <c r="W859" s="154"/>
      <c r="X859" s="154"/>
      <c r="Y859" s="154"/>
      <c r="Z859" s="154"/>
      <c r="AA859" s="154"/>
      <c r="AB859" s="154"/>
      <c r="AC859" s="154"/>
      <c r="AD859" s="154"/>
      <c r="AE859" s="154"/>
      <c r="AR859" s="232" t="s">
        <v>242</v>
      </c>
      <c r="AT859" s="232" t="s">
        <v>138</v>
      </c>
      <c r="AU859" s="232" t="s">
        <v>81</v>
      </c>
      <c r="AY859" s="191" t="s">
        <v>135</v>
      </c>
      <c r="BE859" s="233">
        <f>IF(N859="základní",J859,0)</f>
        <v>0</v>
      </c>
      <c r="BF859" s="233">
        <f>IF(N859="snížená",J859,0)</f>
        <v>0</v>
      </c>
      <c r="BG859" s="233">
        <f>IF(N859="zákl. přenesená",J859,0)</f>
        <v>0</v>
      </c>
      <c r="BH859" s="233">
        <f>IF(N859="sníž. přenesená",J859,0)</f>
        <v>0</v>
      </c>
      <c r="BI859" s="233">
        <f>IF(N859="nulová",J859,0)</f>
        <v>0</v>
      </c>
      <c r="BJ859" s="191" t="s">
        <v>79</v>
      </c>
      <c r="BK859" s="233">
        <f>ROUND(I859*H859,2)</f>
        <v>0</v>
      </c>
      <c r="BL859" s="191" t="s">
        <v>242</v>
      </c>
      <c r="BM859" s="232" t="s">
        <v>1138</v>
      </c>
    </row>
    <row r="860" spans="1:65" s="103" customFormat="1" ht="22.5">
      <c r="B860" s="102"/>
      <c r="D860" s="104" t="s">
        <v>144</v>
      </c>
      <c r="E860" s="105" t="s">
        <v>1</v>
      </c>
      <c r="F860" s="106" t="s">
        <v>1139</v>
      </c>
      <c r="H860" s="105" t="s">
        <v>1</v>
      </c>
      <c r="L860" s="102"/>
      <c r="M860" s="107"/>
      <c r="N860" s="108"/>
      <c r="O860" s="108"/>
      <c r="P860" s="108"/>
      <c r="Q860" s="108"/>
      <c r="R860" s="108"/>
      <c r="S860" s="108"/>
      <c r="T860" s="109"/>
      <c r="AT860" s="105" t="s">
        <v>144</v>
      </c>
      <c r="AU860" s="105" t="s">
        <v>81</v>
      </c>
      <c r="AV860" s="103" t="s">
        <v>79</v>
      </c>
      <c r="AW860" s="103" t="s">
        <v>29</v>
      </c>
      <c r="AX860" s="103" t="s">
        <v>71</v>
      </c>
      <c r="AY860" s="105" t="s">
        <v>135</v>
      </c>
    </row>
    <row r="861" spans="1:65" s="111" customFormat="1">
      <c r="B861" s="110"/>
      <c r="D861" s="104" t="s">
        <v>144</v>
      </c>
      <c r="E861" s="112" t="s">
        <v>1</v>
      </c>
      <c r="F861" s="113" t="s">
        <v>348</v>
      </c>
      <c r="H861" s="114">
        <v>2</v>
      </c>
      <c r="L861" s="110"/>
      <c r="M861" s="115"/>
      <c r="N861" s="116"/>
      <c r="O861" s="116"/>
      <c r="P861" s="116"/>
      <c r="Q861" s="116"/>
      <c r="R861" s="116"/>
      <c r="S861" s="116"/>
      <c r="T861" s="117"/>
      <c r="AT861" s="112" t="s">
        <v>144</v>
      </c>
      <c r="AU861" s="112" t="s">
        <v>81</v>
      </c>
      <c r="AV861" s="111" t="s">
        <v>81</v>
      </c>
      <c r="AW861" s="111" t="s">
        <v>29</v>
      </c>
      <c r="AX861" s="111" t="s">
        <v>79</v>
      </c>
      <c r="AY861" s="112" t="s">
        <v>135</v>
      </c>
    </row>
    <row r="862" spans="1:65" s="15" customFormat="1" ht="21.75" customHeight="1">
      <c r="A862" s="154"/>
      <c r="B862" s="8"/>
      <c r="C862" s="91" t="s">
        <v>1140</v>
      </c>
      <c r="D862" s="91" t="s">
        <v>138</v>
      </c>
      <c r="E862" s="92" t="s">
        <v>1141</v>
      </c>
      <c r="F862" s="93" t="s">
        <v>1142</v>
      </c>
      <c r="G862" s="94" t="s">
        <v>149</v>
      </c>
      <c r="H862" s="95">
        <v>7</v>
      </c>
      <c r="I862" s="96"/>
      <c r="J862" s="97">
        <f>ROUND(I862*H862,2)</f>
        <v>0</v>
      </c>
      <c r="K862" s="98"/>
      <c r="L862" s="8"/>
      <c r="M862" s="231" t="s">
        <v>1</v>
      </c>
      <c r="N862" s="99" t="s">
        <v>36</v>
      </c>
      <c r="O862" s="28"/>
      <c r="P862" s="100">
        <f>O862*H862</f>
        <v>0</v>
      </c>
      <c r="Q862" s="100">
        <v>2.0000000000000001E-4</v>
      </c>
      <c r="R862" s="100">
        <f>Q862*H862</f>
        <v>1.4E-3</v>
      </c>
      <c r="S862" s="100">
        <v>0</v>
      </c>
      <c r="T862" s="101">
        <f>S862*H862</f>
        <v>0</v>
      </c>
      <c r="U862" s="154"/>
      <c r="V862" s="154"/>
      <c r="W862" s="154"/>
      <c r="X862" s="154"/>
      <c r="Y862" s="154"/>
      <c r="Z862" s="154"/>
      <c r="AA862" s="154"/>
      <c r="AB862" s="154"/>
      <c r="AC862" s="154"/>
      <c r="AD862" s="154"/>
      <c r="AE862" s="154"/>
      <c r="AR862" s="232" t="s">
        <v>242</v>
      </c>
      <c r="AT862" s="232" t="s">
        <v>138</v>
      </c>
      <c r="AU862" s="232" t="s">
        <v>81</v>
      </c>
      <c r="AY862" s="191" t="s">
        <v>135</v>
      </c>
      <c r="BE862" s="233">
        <f>IF(N862="základní",J862,0)</f>
        <v>0</v>
      </c>
      <c r="BF862" s="233">
        <f>IF(N862="snížená",J862,0)</f>
        <v>0</v>
      </c>
      <c r="BG862" s="233">
        <f>IF(N862="zákl. přenesená",J862,0)</f>
        <v>0</v>
      </c>
      <c r="BH862" s="233">
        <f>IF(N862="sníž. přenesená",J862,0)</f>
        <v>0</v>
      </c>
      <c r="BI862" s="233">
        <f>IF(N862="nulová",J862,0)</f>
        <v>0</v>
      </c>
      <c r="BJ862" s="191" t="s">
        <v>79</v>
      </c>
      <c r="BK862" s="233">
        <f>ROUND(I862*H862,2)</f>
        <v>0</v>
      </c>
      <c r="BL862" s="191" t="s">
        <v>242</v>
      </c>
      <c r="BM862" s="232" t="s">
        <v>1143</v>
      </c>
    </row>
    <row r="863" spans="1:65" s="103" customFormat="1">
      <c r="B863" s="102"/>
      <c r="D863" s="104" t="s">
        <v>144</v>
      </c>
      <c r="E863" s="105" t="s">
        <v>1</v>
      </c>
      <c r="F863" s="106" t="s">
        <v>1144</v>
      </c>
      <c r="H863" s="105" t="s">
        <v>1</v>
      </c>
      <c r="L863" s="102"/>
      <c r="M863" s="107"/>
      <c r="N863" s="108"/>
      <c r="O863" s="108"/>
      <c r="P863" s="108"/>
      <c r="Q863" s="108"/>
      <c r="R863" s="108"/>
      <c r="S863" s="108"/>
      <c r="T863" s="109"/>
      <c r="AT863" s="105" t="s">
        <v>144</v>
      </c>
      <c r="AU863" s="105" t="s">
        <v>81</v>
      </c>
      <c r="AV863" s="103" t="s">
        <v>79</v>
      </c>
      <c r="AW863" s="103" t="s">
        <v>29</v>
      </c>
      <c r="AX863" s="103" t="s">
        <v>71</v>
      </c>
      <c r="AY863" s="105" t="s">
        <v>135</v>
      </c>
    </row>
    <row r="864" spans="1:65" s="111" customFormat="1">
      <c r="B864" s="110"/>
      <c r="D864" s="104" t="s">
        <v>144</v>
      </c>
      <c r="E864" s="112" t="s">
        <v>1</v>
      </c>
      <c r="F864" s="113" t="s">
        <v>79</v>
      </c>
      <c r="H864" s="114">
        <v>1</v>
      </c>
      <c r="L864" s="110"/>
      <c r="M864" s="115"/>
      <c r="N864" s="116"/>
      <c r="O864" s="116"/>
      <c r="P864" s="116"/>
      <c r="Q864" s="116"/>
      <c r="R864" s="116"/>
      <c r="S864" s="116"/>
      <c r="T864" s="117"/>
      <c r="AT864" s="112" t="s">
        <v>144</v>
      </c>
      <c r="AU864" s="112" t="s">
        <v>81</v>
      </c>
      <c r="AV864" s="111" t="s">
        <v>81</v>
      </c>
      <c r="AW864" s="111" t="s">
        <v>29</v>
      </c>
      <c r="AX864" s="111" t="s">
        <v>71</v>
      </c>
      <c r="AY864" s="112" t="s">
        <v>135</v>
      </c>
    </row>
    <row r="865" spans="1:65" s="103" customFormat="1">
      <c r="B865" s="102"/>
      <c r="D865" s="104" t="s">
        <v>144</v>
      </c>
      <c r="E865" s="105" t="s">
        <v>1</v>
      </c>
      <c r="F865" s="106" t="s">
        <v>152</v>
      </c>
      <c r="H865" s="105" t="s">
        <v>1</v>
      </c>
      <c r="L865" s="102"/>
      <c r="M865" s="107"/>
      <c r="N865" s="108"/>
      <c r="O865" s="108"/>
      <c r="P865" s="108"/>
      <c r="Q865" s="108"/>
      <c r="R865" s="108"/>
      <c r="S865" s="108"/>
      <c r="T865" s="109"/>
      <c r="AT865" s="105" t="s">
        <v>144</v>
      </c>
      <c r="AU865" s="105" t="s">
        <v>81</v>
      </c>
      <c r="AV865" s="103" t="s">
        <v>79</v>
      </c>
      <c r="AW865" s="103" t="s">
        <v>29</v>
      </c>
      <c r="AX865" s="103" t="s">
        <v>71</v>
      </c>
      <c r="AY865" s="105" t="s">
        <v>135</v>
      </c>
    </row>
    <row r="866" spans="1:65" s="111" customFormat="1">
      <c r="B866" s="110"/>
      <c r="D866" s="104" t="s">
        <v>144</v>
      </c>
      <c r="E866" s="112" t="s">
        <v>1</v>
      </c>
      <c r="F866" s="113" t="s">
        <v>79</v>
      </c>
      <c r="H866" s="114">
        <v>1</v>
      </c>
      <c r="L866" s="110"/>
      <c r="M866" s="115"/>
      <c r="N866" s="116"/>
      <c r="O866" s="116"/>
      <c r="P866" s="116"/>
      <c r="Q866" s="116"/>
      <c r="R866" s="116"/>
      <c r="S866" s="116"/>
      <c r="T866" s="117"/>
      <c r="AT866" s="112" t="s">
        <v>144</v>
      </c>
      <c r="AU866" s="112" t="s">
        <v>81</v>
      </c>
      <c r="AV866" s="111" t="s">
        <v>81</v>
      </c>
      <c r="AW866" s="111" t="s">
        <v>29</v>
      </c>
      <c r="AX866" s="111" t="s">
        <v>71</v>
      </c>
      <c r="AY866" s="112" t="s">
        <v>135</v>
      </c>
    </row>
    <row r="867" spans="1:65" s="103" customFormat="1">
      <c r="B867" s="102"/>
      <c r="D867" s="104" t="s">
        <v>144</v>
      </c>
      <c r="E867" s="105" t="s">
        <v>1</v>
      </c>
      <c r="F867" s="106" t="s">
        <v>153</v>
      </c>
      <c r="H867" s="105" t="s">
        <v>1</v>
      </c>
      <c r="L867" s="102"/>
      <c r="M867" s="107"/>
      <c r="N867" s="108"/>
      <c r="O867" s="108"/>
      <c r="P867" s="108"/>
      <c r="Q867" s="108"/>
      <c r="R867" s="108"/>
      <c r="S867" s="108"/>
      <c r="T867" s="109"/>
      <c r="AT867" s="105" t="s">
        <v>144</v>
      </c>
      <c r="AU867" s="105" t="s">
        <v>81</v>
      </c>
      <c r="AV867" s="103" t="s">
        <v>79</v>
      </c>
      <c r="AW867" s="103" t="s">
        <v>29</v>
      </c>
      <c r="AX867" s="103" t="s">
        <v>71</v>
      </c>
      <c r="AY867" s="105" t="s">
        <v>135</v>
      </c>
    </row>
    <row r="868" spans="1:65" s="111" customFormat="1">
      <c r="B868" s="110"/>
      <c r="D868" s="104" t="s">
        <v>144</v>
      </c>
      <c r="E868" s="112" t="s">
        <v>1</v>
      </c>
      <c r="F868" s="113" t="s">
        <v>79</v>
      </c>
      <c r="H868" s="114">
        <v>1</v>
      </c>
      <c r="L868" s="110"/>
      <c r="M868" s="115"/>
      <c r="N868" s="116"/>
      <c r="O868" s="116"/>
      <c r="P868" s="116"/>
      <c r="Q868" s="116"/>
      <c r="R868" s="116"/>
      <c r="S868" s="116"/>
      <c r="T868" s="117"/>
      <c r="AT868" s="112" t="s">
        <v>144</v>
      </c>
      <c r="AU868" s="112" t="s">
        <v>81</v>
      </c>
      <c r="AV868" s="111" t="s">
        <v>81</v>
      </c>
      <c r="AW868" s="111" t="s">
        <v>29</v>
      </c>
      <c r="AX868" s="111" t="s">
        <v>71</v>
      </c>
      <c r="AY868" s="112" t="s">
        <v>135</v>
      </c>
    </row>
    <row r="869" spans="1:65" s="103" customFormat="1">
      <c r="B869" s="102"/>
      <c r="D869" s="104" t="s">
        <v>144</v>
      </c>
      <c r="E869" s="105" t="s">
        <v>1</v>
      </c>
      <c r="F869" s="106" t="s">
        <v>145</v>
      </c>
      <c r="H869" s="105" t="s">
        <v>1</v>
      </c>
      <c r="L869" s="102"/>
      <c r="M869" s="107"/>
      <c r="N869" s="108"/>
      <c r="O869" s="108"/>
      <c r="P869" s="108"/>
      <c r="Q869" s="108"/>
      <c r="R869" s="108"/>
      <c r="S869" s="108"/>
      <c r="T869" s="109"/>
      <c r="AT869" s="105" t="s">
        <v>144</v>
      </c>
      <c r="AU869" s="105" t="s">
        <v>81</v>
      </c>
      <c r="AV869" s="103" t="s">
        <v>79</v>
      </c>
      <c r="AW869" s="103" t="s">
        <v>29</v>
      </c>
      <c r="AX869" s="103" t="s">
        <v>71</v>
      </c>
      <c r="AY869" s="105" t="s">
        <v>135</v>
      </c>
    </row>
    <row r="870" spans="1:65" s="111" customFormat="1">
      <c r="B870" s="110"/>
      <c r="D870" s="104" t="s">
        <v>144</v>
      </c>
      <c r="E870" s="112" t="s">
        <v>1</v>
      </c>
      <c r="F870" s="113" t="s">
        <v>81</v>
      </c>
      <c r="H870" s="114">
        <v>2</v>
      </c>
      <c r="L870" s="110"/>
      <c r="M870" s="115"/>
      <c r="N870" s="116"/>
      <c r="O870" s="116"/>
      <c r="P870" s="116"/>
      <c r="Q870" s="116"/>
      <c r="R870" s="116"/>
      <c r="S870" s="116"/>
      <c r="T870" s="117"/>
      <c r="AT870" s="112" t="s">
        <v>144</v>
      </c>
      <c r="AU870" s="112" t="s">
        <v>81</v>
      </c>
      <c r="AV870" s="111" t="s">
        <v>81</v>
      </c>
      <c r="AW870" s="111" t="s">
        <v>29</v>
      </c>
      <c r="AX870" s="111" t="s">
        <v>71</v>
      </c>
      <c r="AY870" s="112" t="s">
        <v>135</v>
      </c>
    </row>
    <row r="871" spans="1:65" s="103" customFormat="1">
      <c r="B871" s="102"/>
      <c r="D871" s="104" t="s">
        <v>144</v>
      </c>
      <c r="E871" s="105" t="s">
        <v>1</v>
      </c>
      <c r="F871" s="106" t="s">
        <v>155</v>
      </c>
      <c r="H871" s="105" t="s">
        <v>1</v>
      </c>
      <c r="L871" s="102"/>
      <c r="M871" s="107"/>
      <c r="N871" s="108"/>
      <c r="O871" s="108"/>
      <c r="P871" s="108"/>
      <c r="Q871" s="108"/>
      <c r="R871" s="108"/>
      <c r="S871" s="108"/>
      <c r="T871" s="109"/>
      <c r="AT871" s="105" t="s">
        <v>144</v>
      </c>
      <c r="AU871" s="105" t="s">
        <v>81</v>
      </c>
      <c r="AV871" s="103" t="s">
        <v>79</v>
      </c>
      <c r="AW871" s="103" t="s">
        <v>29</v>
      </c>
      <c r="AX871" s="103" t="s">
        <v>71</v>
      </c>
      <c r="AY871" s="105" t="s">
        <v>135</v>
      </c>
    </row>
    <row r="872" spans="1:65" s="111" customFormat="1">
      <c r="B872" s="110"/>
      <c r="D872" s="104" t="s">
        <v>144</v>
      </c>
      <c r="E872" s="112" t="s">
        <v>1</v>
      </c>
      <c r="F872" s="113" t="s">
        <v>81</v>
      </c>
      <c r="H872" s="114">
        <v>2</v>
      </c>
      <c r="L872" s="110"/>
      <c r="M872" s="115"/>
      <c r="N872" s="116"/>
      <c r="O872" s="116"/>
      <c r="P872" s="116"/>
      <c r="Q872" s="116"/>
      <c r="R872" s="116"/>
      <c r="S872" s="116"/>
      <c r="T872" s="117"/>
      <c r="AT872" s="112" t="s">
        <v>144</v>
      </c>
      <c r="AU872" s="112" t="s">
        <v>81</v>
      </c>
      <c r="AV872" s="111" t="s">
        <v>81</v>
      </c>
      <c r="AW872" s="111" t="s">
        <v>29</v>
      </c>
      <c r="AX872" s="111" t="s">
        <v>71</v>
      </c>
      <c r="AY872" s="112" t="s">
        <v>135</v>
      </c>
    </row>
    <row r="873" spans="1:65" s="119" customFormat="1">
      <c r="B873" s="118"/>
      <c r="D873" s="104" t="s">
        <v>144</v>
      </c>
      <c r="E873" s="120" t="s">
        <v>1</v>
      </c>
      <c r="F873" s="121" t="s">
        <v>156</v>
      </c>
      <c r="H873" s="122">
        <v>7</v>
      </c>
      <c r="L873" s="118"/>
      <c r="M873" s="123"/>
      <c r="N873" s="124"/>
      <c r="O873" s="124"/>
      <c r="P873" s="124"/>
      <c r="Q873" s="124"/>
      <c r="R873" s="124"/>
      <c r="S873" s="124"/>
      <c r="T873" s="125"/>
      <c r="AT873" s="120" t="s">
        <v>144</v>
      </c>
      <c r="AU873" s="120" t="s">
        <v>81</v>
      </c>
      <c r="AV873" s="119" t="s">
        <v>142</v>
      </c>
      <c r="AW873" s="119" t="s">
        <v>29</v>
      </c>
      <c r="AX873" s="119" t="s">
        <v>79</v>
      </c>
      <c r="AY873" s="120" t="s">
        <v>135</v>
      </c>
    </row>
    <row r="874" spans="1:65" s="15" customFormat="1" ht="16.5" customHeight="1">
      <c r="A874" s="154"/>
      <c r="B874" s="8"/>
      <c r="C874" s="126" t="s">
        <v>1145</v>
      </c>
      <c r="D874" s="126" t="s">
        <v>190</v>
      </c>
      <c r="E874" s="127" t="s">
        <v>1146</v>
      </c>
      <c r="F874" s="128" t="s">
        <v>1147</v>
      </c>
      <c r="G874" s="129" t="s">
        <v>149</v>
      </c>
      <c r="H874" s="130">
        <v>7</v>
      </c>
      <c r="I874" s="131"/>
      <c r="J874" s="132">
        <f>ROUND(I874*H874,2)</f>
        <v>0</v>
      </c>
      <c r="K874" s="133"/>
      <c r="L874" s="234"/>
      <c r="M874" s="235" t="s">
        <v>1</v>
      </c>
      <c r="N874" s="134" t="s">
        <v>36</v>
      </c>
      <c r="O874" s="28"/>
      <c r="P874" s="100">
        <f>O874*H874</f>
        <v>0</v>
      </c>
      <c r="Q874" s="100">
        <v>1.3999999999999999E-4</v>
      </c>
      <c r="R874" s="100">
        <f>Q874*H874</f>
        <v>9.7999999999999997E-4</v>
      </c>
      <c r="S874" s="100">
        <v>0</v>
      </c>
      <c r="T874" s="101">
        <f>S874*H874</f>
        <v>0</v>
      </c>
      <c r="U874" s="154"/>
      <c r="V874" s="154"/>
      <c r="W874" s="154"/>
      <c r="X874" s="154"/>
      <c r="Y874" s="154"/>
      <c r="Z874" s="154"/>
      <c r="AA874" s="154"/>
      <c r="AB874" s="154"/>
      <c r="AC874" s="154"/>
      <c r="AD874" s="154"/>
      <c r="AE874" s="154"/>
      <c r="AR874" s="232" t="s">
        <v>335</v>
      </c>
      <c r="AT874" s="232" t="s">
        <v>190</v>
      </c>
      <c r="AU874" s="232" t="s">
        <v>81</v>
      </c>
      <c r="AY874" s="191" t="s">
        <v>135</v>
      </c>
      <c r="BE874" s="233">
        <f>IF(N874="základní",J874,0)</f>
        <v>0</v>
      </c>
      <c r="BF874" s="233">
        <f>IF(N874="snížená",J874,0)</f>
        <v>0</v>
      </c>
      <c r="BG874" s="233">
        <f>IF(N874="zákl. přenesená",J874,0)</f>
        <v>0</v>
      </c>
      <c r="BH874" s="233">
        <f>IF(N874="sníž. přenesená",J874,0)</f>
        <v>0</v>
      </c>
      <c r="BI874" s="233">
        <f>IF(N874="nulová",J874,0)</f>
        <v>0</v>
      </c>
      <c r="BJ874" s="191" t="s">
        <v>79</v>
      </c>
      <c r="BK874" s="233">
        <f>ROUND(I874*H874,2)</f>
        <v>0</v>
      </c>
      <c r="BL874" s="191" t="s">
        <v>242</v>
      </c>
      <c r="BM874" s="232" t="s">
        <v>1148</v>
      </c>
    </row>
    <row r="875" spans="1:65" s="15" customFormat="1" ht="24.2" customHeight="1">
      <c r="A875" s="154"/>
      <c r="B875" s="8"/>
      <c r="C875" s="91" t="s">
        <v>1149</v>
      </c>
      <c r="D875" s="91" t="s">
        <v>138</v>
      </c>
      <c r="E875" s="92" t="s">
        <v>1150</v>
      </c>
      <c r="F875" s="93" t="s">
        <v>1151</v>
      </c>
      <c r="G875" s="94" t="s">
        <v>277</v>
      </c>
      <c r="H875" s="95">
        <v>1.0580000000000001</v>
      </c>
      <c r="I875" s="96"/>
      <c r="J875" s="97">
        <f>ROUND(I875*H875,2)</f>
        <v>0</v>
      </c>
      <c r="K875" s="98"/>
      <c r="L875" s="8"/>
      <c r="M875" s="231" t="s">
        <v>1</v>
      </c>
      <c r="N875" s="99" t="s">
        <v>36</v>
      </c>
      <c r="O875" s="28"/>
      <c r="P875" s="100">
        <f>O875*H875</f>
        <v>0</v>
      </c>
      <c r="Q875" s="100">
        <v>0</v>
      </c>
      <c r="R875" s="100">
        <f>Q875*H875</f>
        <v>0</v>
      </c>
      <c r="S875" s="100">
        <v>0</v>
      </c>
      <c r="T875" s="101">
        <f>S875*H875</f>
        <v>0</v>
      </c>
      <c r="U875" s="154"/>
      <c r="V875" s="154"/>
      <c r="W875" s="154"/>
      <c r="X875" s="154"/>
      <c r="Y875" s="154"/>
      <c r="Z875" s="154"/>
      <c r="AA875" s="154"/>
      <c r="AB875" s="154"/>
      <c r="AC875" s="154"/>
      <c r="AD875" s="154"/>
      <c r="AE875" s="154"/>
      <c r="AR875" s="232" t="s">
        <v>242</v>
      </c>
      <c r="AT875" s="232" t="s">
        <v>138</v>
      </c>
      <c r="AU875" s="232" t="s">
        <v>81</v>
      </c>
      <c r="AY875" s="191" t="s">
        <v>135</v>
      </c>
      <c r="BE875" s="233">
        <f>IF(N875="základní",J875,0)</f>
        <v>0</v>
      </c>
      <c r="BF875" s="233">
        <f>IF(N875="snížená",J875,0)</f>
        <v>0</v>
      </c>
      <c r="BG875" s="233">
        <f>IF(N875="zákl. přenesená",J875,0)</f>
        <v>0</v>
      </c>
      <c r="BH875" s="233">
        <f>IF(N875="sníž. přenesená",J875,0)</f>
        <v>0</v>
      </c>
      <c r="BI875" s="233">
        <f>IF(N875="nulová",J875,0)</f>
        <v>0</v>
      </c>
      <c r="BJ875" s="191" t="s">
        <v>79</v>
      </c>
      <c r="BK875" s="233">
        <f>ROUND(I875*H875,2)</f>
        <v>0</v>
      </c>
      <c r="BL875" s="191" t="s">
        <v>242</v>
      </c>
      <c r="BM875" s="232" t="s">
        <v>1152</v>
      </c>
    </row>
    <row r="876" spans="1:65" s="15" customFormat="1" ht="24.2" customHeight="1">
      <c r="A876" s="154"/>
      <c r="B876" s="8"/>
      <c r="C876" s="91" t="s">
        <v>1153</v>
      </c>
      <c r="D876" s="91" t="s">
        <v>138</v>
      </c>
      <c r="E876" s="92" t="s">
        <v>1154</v>
      </c>
      <c r="F876" s="93" t="s">
        <v>1155</v>
      </c>
      <c r="G876" s="94" t="s">
        <v>277</v>
      </c>
      <c r="H876" s="95">
        <v>1.0580000000000001</v>
      </c>
      <c r="I876" s="96"/>
      <c r="J876" s="97">
        <f>ROUND(I876*H876,2)</f>
        <v>0</v>
      </c>
      <c r="K876" s="98"/>
      <c r="L876" s="8"/>
      <c r="M876" s="231" t="s">
        <v>1</v>
      </c>
      <c r="N876" s="99" t="s">
        <v>36</v>
      </c>
      <c r="O876" s="28"/>
      <c r="P876" s="100">
        <f>O876*H876</f>
        <v>0</v>
      </c>
      <c r="Q876" s="100">
        <v>0</v>
      </c>
      <c r="R876" s="100">
        <f>Q876*H876</f>
        <v>0</v>
      </c>
      <c r="S876" s="100">
        <v>0</v>
      </c>
      <c r="T876" s="101">
        <f>S876*H876</f>
        <v>0</v>
      </c>
      <c r="U876" s="154"/>
      <c r="V876" s="154"/>
      <c r="W876" s="154"/>
      <c r="X876" s="154"/>
      <c r="Y876" s="154"/>
      <c r="Z876" s="154"/>
      <c r="AA876" s="154"/>
      <c r="AB876" s="154"/>
      <c r="AC876" s="154"/>
      <c r="AD876" s="154"/>
      <c r="AE876" s="154"/>
      <c r="AR876" s="232" t="s">
        <v>242</v>
      </c>
      <c r="AT876" s="232" t="s">
        <v>138</v>
      </c>
      <c r="AU876" s="232" t="s">
        <v>81</v>
      </c>
      <c r="AY876" s="191" t="s">
        <v>135</v>
      </c>
      <c r="BE876" s="233">
        <f>IF(N876="základní",J876,0)</f>
        <v>0</v>
      </c>
      <c r="BF876" s="233">
        <f>IF(N876="snížená",J876,0)</f>
        <v>0</v>
      </c>
      <c r="BG876" s="233">
        <f>IF(N876="zákl. přenesená",J876,0)</f>
        <v>0</v>
      </c>
      <c r="BH876" s="233">
        <f>IF(N876="sníž. přenesená",J876,0)</f>
        <v>0</v>
      </c>
      <c r="BI876" s="233">
        <f>IF(N876="nulová",J876,0)</f>
        <v>0</v>
      </c>
      <c r="BJ876" s="191" t="s">
        <v>79</v>
      </c>
      <c r="BK876" s="233">
        <f>ROUND(I876*H876,2)</f>
        <v>0</v>
      </c>
      <c r="BL876" s="191" t="s">
        <v>242</v>
      </c>
      <c r="BM876" s="232" t="s">
        <v>1156</v>
      </c>
    </row>
    <row r="877" spans="1:65" s="81" customFormat="1" ht="22.9" customHeight="1">
      <c r="B877" s="80"/>
      <c r="D877" s="82" t="s">
        <v>70</v>
      </c>
      <c r="E877" s="89" t="s">
        <v>1157</v>
      </c>
      <c r="F877" s="89" t="s">
        <v>1158</v>
      </c>
      <c r="J877" s="90">
        <f>BK877</f>
        <v>0</v>
      </c>
      <c r="L877" s="80"/>
      <c r="M877" s="85"/>
      <c r="N877" s="86"/>
      <c r="O877" s="86"/>
      <c r="P877" s="87">
        <f>SUM(P878:P895)</f>
        <v>0</v>
      </c>
      <c r="Q877" s="86"/>
      <c r="R877" s="87">
        <f>SUM(R878:R895)</f>
        <v>5.7077999999999999E-3</v>
      </c>
      <c r="S877" s="86"/>
      <c r="T877" s="88">
        <f>SUM(T878:T895)</f>
        <v>0</v>
      </c>
      <c r="AR877" s="82" t="s">
        <v>81</v>
      </c>
      <c r="AT877" s="229" t="s">
        <v>70</v>
      </c>
      <c r="AU877" s="229" t="s">
        <v>79</v>
      </c>
      <c r="AY877" s="82" t="s">
        <v>135</v>
      </c>
      <c r="BK877" s="230">
        <f>SUM(BK878:BK895)</f>
        <v>0</v>
      </c>
    </row>
    <row r="878" spans="1:65" s="15" customFormat="1" ht="16.5" customHeight="1">
      <c r="A878" s="154"/>
      <c r="B878" s="8"/>
      <c r="C878" s="91" t="s">
        <v>1159</v>
      </c>
      <c r="D878" s="91" t="s">
        <v>138</v>
      </c>
      <c r="E878" s="92" t="s">
        <v>1160</v>
      </c>
      <c r="F878" s="93" t="s">
        <v>1161</v>
      </c>
      <c r="G878" s="94" t="s">
        <v>141</v>
      </c>
      <c r="H878" s="95">
        <v>5.25</v>
      </c>
      <c r="I878" s="96"/>
      <c r="J878" s="97">
        <f>ROUND(I878*H878,2)</f>
        <v>0</v>
      </c>
      <c r="K878" s="98"/>
      <c r="L878" s="8"/>
      <c r="M878" s="231" t="s">
        <v>1</v>
      </c>
      <c r="N878" s="99" t="s">
        <v>36</v>
      </c>
      <c r="O878" s="28"/>
      <c r="P878" s="100">
        <f>O878*H878</f>
        <v>0</v>
      </c>
      <c r="Q878" s="100">
        <v>0</v>
      </c>
      <c r="R878" s="100">
        <f>Q878*H878</f>
        <v>0</v>
      </c>
      <c r="S878" s="100">
        <v>0</v>
      </c>
      <c r="T878" s="101">
        <f>S878*H878</f>
        <v>0</v>
      </c>
      <c r="U878" s="154"/>
      <c r="V878" s="154"/>
      <c r="W878" s="154"/>
      <c r="X878" s="154"/>
      <c r="Y878" s="154"/>
      <c r="Z878" s="154"/>
      <c r="AA878" s="154"/>
      <c r="AB878" s="154"/>
      <c r="AC878" s="154"/>
      <c r="AD878" s="154"/>
      <c r="AE878" s="154"/>
      <c r="AR878" s="232" t="s">
        <v>242</v>
      </c>
      <c r="AT878" s="232" t="s">
        <v>138</v>
      </c>
      <c r="AU878" s="232" t="s">
        <v>81</v>
      </c>
      <c r="AY878" s="191" t="s">
        <v>135</v>
      </c>
      <c r="BE878" s="233">
        <f>IF(N878="základní",J878,0)</f>
        <v>0</v>
      </c>
      <c r="BF878" s="233">
        <f>IF(N878="snížená",J878,0)</f>
        <v>0</v>
      </c>
      <c r="BG878" s="233">
        <f>IF(N878="zákl. přenesená",J878,0)</f>
        <v>0</v>
      </c>
      <c r="BH878" s="233">
        <f>IF(N878="sníž. přenesená",J878,0)</f>
        <v>0</v>
      </c>
      <c r="BI878" s="233">
        <f>IF(N878="nulová",J878,0)</f>
        <v>0</v>
      </c>
      <c r="BJ878" s="191" t="s">
        <v>79</v>
      </c>
      <c r="BK878" s="233">
        <f>ROUND(I878*H878,2)</f>
        <v>0</v>
      </c>
      <c r="BL878" s="191" t="s">
        <v>242</v>
      </c>
      <c r="BM878" s="232" t="s">
        <v>1162</v>
      </c>
    </row>
    <row r="879" spans="1:65" s="103" customFormat="1">
      <c r="B879" s="102"/>
      <c r="D879" s="104" t="s">
        <v>144</v>
      </c>
      <c r="E879" s="105" t="s">
        <v>1</v>
      </c>
      <c r="F879" s="106" t="s">
        <v>1163</v>
      </c>
      <c r="H879" s="105" t="s">
        <v>1</v>
      </c>
      <c r="L879" s="102"/>
      <c r="M879" s="107"/>
      <c r="N879" s="108"/>
      <c r="O879" s="108"/>
      <c r="P879" s="108"/>
      <c r="Q879" s="108"/>
      <c r="R879" s="108"/>
      <c r="S879" s="108"/>
      <c r="T879" s="109"/>
      <c r="AT879" s="105" t="s">
        <v>144</v>
      </c>
      <c r="AU879" s="105" t="s">
        <v>81</v>
      </c>
      <c r="AV879" s="103" t="s">
        <v>79</v>
      </c>
      <c r="AW879" s="103" t="s">
        <v>29</v>
      </c>
      <c r="AX879" s="103" t="s">
        <v>71</v>
      </c>
      <c r="AY879" s="105" t="s">
        <v>135</v>
      </c>
    </row>
    <row r="880" spans="1:65" s="103" customFormat="1">
      <c r="B880" s="102"/>
      <c r="D880" s="104" t="s">
        <v>144</v>
      </c>
      <c r="E880" s="105" t="s">
        <v>1</v>
      </c>
      <c r="F880" s="106" t="s">
        <v>826</v>
      </c>
      <c r="H880" s="105" t="s">
        <v>1</v>
      </c>
      <c r="L880" s="102"/>
      <c r="M880" s="107"/>
      <c r="N880" s="108"/>
      <c r="O880" s="108"/>
      <c r="P880" s="108"/>
      <c r="Q880" s="108"/>
      <c r="R880" s="108"/>
      <c r="S880" s="108"/>
      <c r="T880" s="109"/>
      <c r="AT880" s="105" t="s">
        <v>144</v>
      </c>
      <c r="AU880" s="105" t="s">
        <v>81</v>
      </c>
      <c r="AV880" s="103" t="s">
        <v>79</v>
      </c>
      <c r="AW880" s="103" t="s">
        <v>29</v>
      </c>
      <c r="AX880" s="103" t="s">
        <v>71</v>
      </c>
      <c r="AY880" s="105" t="s">
        <v>135</v>
      </c>
    </row>
    <row r="881" spans="1:65" s="111" customFormat="1">
      <c r="B881" s="110"/>
      <c r="D881" s="104" t="s">
        <v>144</v>
      </c>
      <c r="E881" s="112" t="s">
        <v>1</v>
      </c>
      <c r="F881" s="113" t="s">
        <v>1164</v>
      </c>
      <c r="H881" s="114">
        <v>1.75</v>
      </c>
      <c r="L881" s="110"/>
      <c r="M881" s="115"/>
      <c r="N881" s="116"/>
      <c r="O881" s="116"/>
      <c r="P881" s="116"/>
      <c r="Q881" s="116"/>
      <c r="R881" s="116"/>
      <c r="S881" s="116"/>
      <c r="T881" s="117"/>
      <c r="AT881" s="112" t="s">
        <v>144</v>
      </c>
      <c r="AU881" s="112" t="s">
        <v>81</v>
      </c>
      <c r="AV881" s="111" t="s">
        <v>81</v>
      </c>
      <c r="AW881" s="111" t="s">
        <v>29</v>
      </c>
      <c r="AX881" s="111" t="s">
        <v>71</v>
      </c>
      <c r="AY881" s="112" t="s">
        <v>135</v>
      </c>
    </row>
    <row r="882" spans="1:65" s="103" customFormat="1">
      <c r="B882" s="102"/>
      <c r="D882" s="104" t="s">
        <v>144</v>
      </c>
      <c r="E882" s="105" t="s">
        <v>1</v>
      </c>
      <c r="F882" s="106" t="s">
        <v>152</v>
      </c>
      <c r="H882" s="105" t="s">
        <v>1</v>
      </c>
      <c r="L882" s="102"/>
      <c r="M882" s="107"/>
      <c r="N882" s="108"/>
      <c r="O882" s="108"/>
      <c r="P882" s="108"/>
      <c r="Q882" s="108"/>
      <c r="R882" s="108"/>
      <c r="S882" s="108"/>
      <c r="T882" s="109"/>
      <c r="AT882" s="105" t="s">
        <v>144</v>
      </c>
      <c r="AU882" s="105" t="s">
        <v>81</v>
      </c>
      <c r="AV882" s="103" t="s">
        <v>79</v>
      </c>
      <c r="AW882" s="103" t="s">
        <v>29</v>
      </c>
      <c r="AX882" s="103" t="s">
        <v>71</v>
      </c>
      <c r="AY882" s="105" t="s">
        <v>135</v>
      </c>
    </row>
    <row r="883" spans="1:65" s="111" customFormat="1">
      <c r="B883" s="110"/>
      <c r="D883" s="104" t="s">
        <v>144</v>
      </c>
      <c r="E883" s="112" t="s">
        <v>1</v>
      </c>
      <c r="F883" s="113" t="s">
        <v>1164</v>
      </c>
      <c r="H883" s="114">
        <v>1.75</v>
      </c>
      <c r="L883" s="110"/>
      <c r="M883" s="115"/>
      <c r="N883" s="116"/>
      <c r="O883" s="116"/>
      <c r="P883" s="116"/>
      <c r="Q883" s="116"/>
      <c r="R883" s="116"/>
      <c r="S883" s="116"/>
      <c r="T883" s="117"/>
      <c r="AT883" s="112" t="s">
        <v>144</v>
      </c>
      <c r="AU883" s="112" t="s">
        <v>81</v>
      </c>
      <c r="AV883" s="111" t="s">
        <v>81</v>
      </c>
      <c r="AW883" s="111" t="s">
        <v>29</v>
      </c>
      <c r="AX883" s="111" t="s">
        <v>71</v>
      </c>
      <c r="AY883" s="112" t="s">
        <v>135</v>
      </c>
    </row>
    <row r="884" spans="1:65" s="103" customFormat="1">
      <c r="B884" s="102"/>
      <c r="D884" s="104" t="s">
        <v>144</v>
      </c>
      <c r="E884" s="105" t="s">
        <v>1</v>
      </c>
      <c r="F884" s="106" t="s">
        <v>199</v>
      </c>
      <c r="H884" s="105" t="s">
        <v>1</v>
      </c>
      <c r="L884" s="102"/>
      <c r="M884" s="107"/>
      <c r="N884" s="108"/>
      <c r="O884" s="108"/>
      <c r="P884" s="108"/>
      <c r="Q884" s="108"/>
      <c r="R884" s="108"/>
      <c r="S884" s="108"/>
      <c r="T884" s="109"/>
      <c r="AT884" s="105" t="s">
        <v>144</v>
      </c>
      <c r="AU884" s="105" t="s">
        <v>81</v>
      </c>
      <c r="AV884" s="103" t="s">
        <v>79</v>
      </c>
      <c r="AW884" s="103" t="s">
        <v>29</v>
      </c>
      <c r="AX884" s="103" t="s">
        <v>71</v>
      </c>
      <c r="AY884" s="105" t="s">
        <v>135</v>
      </c>
    </row>
    <row r="885" spans="1:65" s="111" customFormat="1">
      <c r="B885" s="110"/>
      <c r="D885" s="104" t="s">
        <v>144</v>
      </c>
      <c r="E885" s="112" t="s">
        <v>1</v>
      </c>
      <c r="F885" s="113" t="s">
        <v>1164</v>
      </c>
      <c r="H885" s="114">
        <v>1.75</v>
      </c>
      <c r="L885" s="110"/>
      <c r="M885" s="115"/>
      <c r="N885" s="116"/>
      <c r="O885" s="116"/>
      <c r="P885" s="116"/>
      <c r="Q885" s="116"/>
      <c r="R885" s="116"/>
      <c r="S885" s="116"/>
      <c r="T885" s="117"/>
      <c r="AT885" s="112" t="s">
        <v>144</v>
      </c>
      <c r="AU885" s="112" t="s">
        <v>81</v>
      </c>
      <c r="AV885" s="111" t="s">
        <v>81</v>
      </c>
      <c r="AW885" s="111" t="s">
        <v>29</v>
      </c>
      <c r="AX885" s="111" t="s">
        <v>71</v>
      </c>
      <c r="AY885" s="112" t="s">
        <v>135</v>
      </c>
    </row>
    <row r="886" spans="1:65" s="119" customFormat="1">
      <c r="B886" s="118"/>
      <c r="D886" s="104" t="s">
        <v>144</v>
      </c>
      <c r="E886" s="120" t="s">
        <v>1</v>
      </c>
      <c r="F886" s="121" t="s">
        <v>156</v>
      </c>
      <c r="H886" s="122">
        <v>5.25</v>
      </c>
      <c r="L886" s="118"/>
      <c r="M886" s="123"/>
      <c r="N886" s="124"/>
      <c r="O886" s="124"/>
      <c r="P886" s="124"/>
      <c r="Q886" s="124"/>
      <c r="R886" s="124"/>
      <c r="S886" s="124"/>
      <c r="T886" s="125"/>
      <c r="AT886" s="120" t="s">
        <v>144</v>
      </c>
      <c r="AU886" s="120" t="s">
        <v>81</v>
      </c>
      <c r="AV886" s="119" t="s">
        <v>142</v>
      </c>
      <c r="AW886" s="119" t="s">
        <v>29</v>
      </c>
      <c r="AX886" s="119" t="s">
        <v>79</v>
      </c>
      <c r="AY886" s="120" t="s">
        <v>135</v>
      </c>
    </row>
    <row r="887" spans="1:65" s="15" customFormat="1" ht="24.2" customHeight="1">
      <c r="A887" s="154"/>
      <c r="B887" s="8"/>
      <c r="C887" s="91" t="s">
        <v>1165</v>
      </c>
      <c r="D887" s="91" t="s">
        <v>138</v>
      </c>
      <c r="E887" s="92" t="s">
        <v>1166</v>
      </c>
      <c r="F887" s="93" t="s">
        <v>1167</v>
      </c>
      <c r="G887" s="94" t="s">
        <v>141</v>
      </c>
      <c r="H887" s="95">
        <v>5.25</v>
      </c>
      <c r="I887" s="96"/>
      <c r="J887" s="97">
        <f>ROUND(I887*H887,2)</f>
        <v>0</v>
      </c>
      <c r="K887" s="98"/>
      <c r="L887" s="8"/>
      <c r="M887" s="231" t="s">
        <v>1</v>
      </c>
      <c r="N887" s="99" t="s">
        <v>36</v>
      </c>
      <c r="O887" s="28"/>
      <c r="P887" s="100">
        <f>O887*H887</f>
        <v>0</v>
      </c>
      <c r="Q887" s="100">
        <v>1.3999999999999999E-4</v>
      </c>
      <c r="R887" s="100">
        <f>Q887*H887</f>
        <v>7.3499999999999998E-4</v>
      </c>
      <c r="S887" s="100">
        <v>0</v>
      </c>
      <c r="T887" s="101">
        <f>S887*H887</f>
        <v>0</v>
      </c>
      <c r="U887" s="154"/>
      <c r="V887" s="154"/>
      <c r="W887" s="154"/>
      <c r="X887" s="154"/>
      <c r="Y887" s="154"/>
      <c r="Z887" s="154"/>
      <c r="AA887" s="154"/>
      <c r="AB887" s="154"/>
      <c r="AC887" s="154"/>
      <c r="AD887" s="154"/>
      <c r="AE887" s="154"/>
      <c r="AR887" s="232" t="s">
        <v>242</v>
      </c>
      <c r="AT887" s="232" t="s">
        <v>138</v>
      </c>
      <c r="AU887" s="232" t="s">
        <v>81</v>
      </c>
      <c r="AY887" s="191" t="s">
        <v>135</v>
      </c>
      <c r="BE887" s="233">
        <f>IF(N887="základní",J887,0)</f>
        <v>0</v>
      </c>
      <c r="BF887" s="233">
        <f>IF(N887="snížená",J887,0)</f>
        <v>0</v>
      </c>
      <c r="BG887" s="233">
        <f>IF(N887="zákl. přenesená",J887,0)</f>
        <v>0</v>
      </c>
      <c r="BH887" s="233">
        <f>IF(N887="sníž. přenesená",J887,0)</f>
        <v>0</v>
      </c>
      <c r="BI887" s="233">
        <f>IF(N887="nulová",J887,0)</f>
        <v>0</v>
      </c>
      <c r="BJ887" s="191" t="s">
        <v>79</v>
      </c>
      <c r="BK887" s="233">
        <f>ROUND(I887*H887,2)</f>
        <v>0</v>
      </c>
      <c r="BL887" s="191" t="s">
        <v>242</v>
      </c>
      <c r="BM887" s="232" t="s">
        <v>1168</v>
      </c>
    </row>
    <row r="888" spans="1:65" s="15" customFormat="1" ht="24.2" customHeight="1">
      <c r="A888" s="154"/>
      <c r="B888" s="8"/>
      <c r="C888" s="91" t="s">
        <v>1169</v>
      </c>
      <c r="D888" s="91" t="s">
        <v>138</v>
      </c>
      <c r="E888" s="92" t="s">
        <v>1170</v>
      </c>
      <c r="F888" s="93" t="s">
        <v>1171</v>
      </c>
      <c r="G888" s="94" t="s">
        <v>141</v>
      </c>
      <c r="H888" s="95">
        <v>5.25</v>
      </c>
      <c r="I888" s="96"/>
      <c r="J888" s="97">
        <f>ROUND(I888*H888,2)</f>
        <v>0</v>
      </c>
      <c r="K888" s="98"/>
      <c r="L888" s="8"/>
      <c r="M888" s="231" t="s">
        <v>1</v>
      </c>
      <c r="N888" s="99" t="s">
        <v>36</v>
      </c>
      <c r="O888" s="28"/>
      <c r="P888" s="100">
        <f>O888*H888</f>
        <v>0</v>
      </c>
      <c r="Q888" s="100">
        <v>1.2E-4</v>
      </c>
      <c r="R888" s="100">
        <f>Q888*H888</f>
        <v>6.3000000000000003E-4</v>
      </c>
      <c r="S888" s="100">
        <v>0</v>
      </c>
      <c r="T888" s="101">
        <f>S888*H888</f>
        <v>0</v>
      </c>
      <c r="U888" s="154"/>
      <c r="V888" s="154"/>
      <c r="W888" s="154"/>
      <c r="X888" s="154"/>
      <c r="Y888" s="154"/>
      <c r="Z888" s="154"/>
      <c r="AA888" s="154"/>
      <c r="AB888" s="154"/>
      <c r="AC888" s="154"/>
      <c r="AD888" s="154"/>
      <c r="AE888" s="154"/>
      <c r="AR888" s="232" t="s">
        <v>242</v>
      </c>
      <c r="AT888" s="232" t="s">
        <v>138</v>
      </c>
      <c r="AU888" s="232" t="s">
        <v>81</v>
      </c>
      <c r="AY888" s="191" t="s">
        <v>135</v>
      </c>
      <c r="BE888" s="233">
        <f>IF(N888="základní",J888,0)</f>
        <v>0</v>
      </c>
      <c r="BF888" s="233">
        <f>IF(N888="snížená",J888,0)</f>
        <v>0</v>
      </c>
      <c r="BG888" s="233">
        <f>IF(N888="zákl. přenesená",J888,0)</f>
        <v>0</v>
      </c>
      <c r="BH888" s="233">
        <f>IF(N888="sníž. přenesená",J888,0)</f>
        <v>0</v>
      </c>
      <c r="BI888" s="233">
        <f>IF(N888="nulová",J888,0)</f>
        <v>0</v>
      </c>
      <c r="BJ888" s="191" t="s">
        <v>79</v>
      </c>
      <c r="BK888" s="233">
        <f>ROUND(I888*H888,2)</f>
        <v>0</v>
      </c>
      <c r="BL888" s="191" t="s">
        <v>242</v>
      </c>
      <c r="BM888" s="232" t="s">
        <v>1172</v>
      </c>
    </row>
    <row r="889" spans="1:65" s="15" customFormat="1" ht="24.2" customHeight="1">
      <c r="A889" s="154"/>
      <c r="B889" s="8"/>
      <c r="C889" s="91" t="s">
        <v>1173</v>
      </c>
      <c r="D889" s="91" t="s">
        <v>138</v>
      </c>
      <c r="E889" s="92" t="s">
        <v>1174</v>
      </c>
      <c r="F889" s="93" t="s">
        <v>1175</v>
      </c>
      <c r="G889" s="94" t="s">
        <v>141</v>
      </c>
      <c r="H889" s="95">
        <v>5.25</v>
      </c>
      <c r="I889" s="96"/>
      <c r="J889" s="97">
        <f>ROUND(I889*H889,2)</f>
        <v>0</v>
      </c>
      <c r="K889" s="98"/>
      <c r="L889" s="8"/>
      <c r="M889" s="231" t="s">
        <v>1</v>
      </c>
      <c r="N889" s="99" t="s">
        <v>36</v>
      </c>
      <c r="O889" s="28"/>
      <c r="P889" s="100">
        <f>O889*H889</f>
        <v>0</v>
      </c>
      <c r="Q889" s="100">
        <v>1.2E-4</v>
      </c>
      <c r="R889" s="100">
        <f>Q889*H889</f>
        <v>6.3000000000000003E-4</v>
      </c>
      <c r="S889" s="100">
        <v>0</v>
      </c>
      <c r="T889" s="101">
        <f>S889*H889</f>
        <v>0</v>
      </c>
      <c r="U889" s="154"/>
      <c r="V889" s="154"/>
      <c r="W889" s="154"/>
      <c r="X889" s="154"/>
      <c r="Y889" s="154"/>
      <c r="Z889" s="154"/>
      <c r="AA889" s="154"/>
      <c r="AB889" s="154"/>
      <c r="AC889" s="154"/>
      <c r="AD889" s="154"/>
      <c r="AE889" s="154"/>
      <c r="AR889" s="232" t="s">
        <v>242</v>
      </c>
      <c r="AT889" s="232" t="s">
        <v>138</v>
      </c>
      <c r="AU889" s="232" t="s">
        <v>81</v>
      </c>
      <c r="AY889" s="191" t="s">
        <v>135</v>
      </c>
      <c r="BE889" s="233">
        <f>IF(N889="základní",J889,0)</f>
        <v>0</v>
      </c>
      <c r="BF889" s="233">
        <f>IF(N889="snížená",J889,0)</f>
        <v>0</v>
      </c>
      <c r="BG889" s="233">
        <f>IF(N889="zákl. přenesená",J889,0)</f>
        <v>0</v>
      </c>
      <c r="BH889" s="233">
        <f>IF(N889="sníž. přenesená",J889,0)</f>
        <v>0</v>
      </c>
      <c r="BI889" s="233">
        <f>IF(N889="nulová",J889,0)</f>
        <v>0</v>
      </c>
      <c r="BJ889" s="191" t="s">
        <v>79</v>
      </c>
      <c r="BK889" s="233">
        <f>ROUND(I889*H889,2)</f>
        <v>0</v>
      </c>
      <c r="BL889" s="191" t="s">
        <v>242</v>
      </c>
      <c r="BM889" s="232" t="s">
        <v>1176</v>
      </c>
    </row>
    <row r="890" spans="1:65" s="15" customFormat="1" ht="21.75" customHeight="1">
      <c r="A890" s="154"/>
      <c r="B890" s="8"/>
      <c r="C890" s="91" t="s">
        <v>1177</v>
      </c>
      <c r="D890" s="91" t="s">
        <v>138</v>
      </c>
      <c r="E890" s="92" t="s">
        <v>1178</v>
      </c>
      <c r="F890" s="93" t="s">
        <v>1179</v>
      </c>
      <c r="G890" s="94" t="s">
        <v>141</v>
      </c>
      <c r="H890" s="95">
        <v>30.94</v>
      </c>
      <c r="I890" s="96"/>
      <c r="J890" s="97">
        <f>ROUND(I890*H890,2)</f>
        <v>0</v>
      </c>
      <c r="K890" s="98"/>
      <c r="L890" s="8"/>
      <c r="M890" s="231" t="s">
        <v>1</v>
      </c>
      <c r="N890" s="99" t="s">
        <v>36</v>
      </c>
      <c r="O890" s="28"/>
      <c r="P890" s="100">
        <f>O890*H890</f>
        <v>0</v>
      </c>
      <c r="Q890" s="100">
        <v>1.2E-4</v>
      </c>
      <c r="R890" s="100">
        <f>Q890*H890</f>
        <v>3.7128E-3</v>
      </c>
      <c r="S890" s="100">
        <v>0</v>
      </c>
      <c r="T890" s="101">
        <f>S890*H890</f>
        <v>0</v>
      </c>
      <c r="U890" s="154"/>
      <c r="V890" s="154"/>
      <c r="W890" s="154"/>
      <c r="X890" s="154"/>
      <c r="Y890" s="154"/>
      <c r="Z890" s="154"/>
      <c r="AA890" s="154"/>
      <c r="AB890" s="154"/>
      <c r="AC890" s="154"/>
      <c r="AD890" s="154"/>
      <c r="AE890" s="154"/>
      <c r="AR890" s="232" t="s">
        <v>242</v>
      </c>
      <c r="AT890" s="232" t="s">
        <v>138</v>
      </c>
      <c r="AU890" s="232" t="s">
        <v>81</v>
      </c>
      <c r="AY890" s="191" t="s">
        <v>135</v>
      </c>
      <c r="BE890" s="233">
        <f>IF(N890="základní",J890,0)</f>
        <v>0</v>
      </c>
      <c r="BF890" s="233">
        <f>IF(N890="snížená",J890,0)</f>
        <v>0</v>
      </c>
      <c r="BG890" s="233">
        <f>IF(N890="zákl. přenesená",J890,0)</f>
        <v>0</v>
      </c>
      <c r="BH890" s="233">
        <f>IF(N890="sníž. přenesená",J890,0)</f>
        <v>0</v>
      </c>
      <c r="BI890" s="233">
        <f>IF(N890="nulová",J890,0)</f>
        <v>0</v>
      </c>
      <c r="BJ890" s="191" t="s">
        <v>79</v>
      </c>
      <c r="BK890" s="233">
        <f>ROUND(I890*H890,2)</f>
        <v>0</v>
      </c>
      <c r="BL890" s="191" t="s">
        <v>242</v>
      </c>
      <c r="BM890" s="232" t="s">
        <v>1180</v>
      </c>
    </row>
    <row r="891" spans="1:65" s="103" customFormat="1">
      <c r="B891" s="102"/>
      <c r="D891" s="104" t="s">
        <v>144</v>
      </c>
      <c r="E891" s="105" t="s">
        <v>1</v>
      </c>
      <c r="F891" s="106" t="s">
        <v>1181</v>
      </c>
      <c r="H891" s="105" t="s">
        <v>1</v>
      </c>
      <c r="L891" s="102"/>
      <c r="M891" s="107"/>
      <c r="N891" s="108"/>
      <c r="O891" s="108"/>
      <c r="P891" s="108"/>
      <c r="Q891" s="108"/>
      <c r="R891" s="108"/>
      <c r="S891" s="108"/>
      <c r="T891" s="109"/>
      <c r="AT891" s="105" t="s">
        <v>144</v>
      </c>
      <c r="AU891" s="105" t="s">
        <v>81</v>
      </c>
      <c r="AV891" s="103" t="s">
        <v>79</v>
      </c>
      <c r="AW891" s="103" t="s">
        <v>29</v>
      </c>
      <c r="AX891" s="103" t="s">
        <v>71</v>
      </c>
      <c r="AY891" s="105" t="s">
        <v>135</v>
      </c>
    </row>
    <row r="892" spans="1:65" s="111" customFormat="1">
      <c r="B892" s="110"/>
      <c r="D892" s="104" t="s">
        <v>144</v>
      </c>
      <c r="E892" s="112" t="s">
        <v>1</v>
      </c>
      <c r="F892" s="113" t="s">
        <v>1182</v>
      </c>
      <c r="H892" s="114">
        <v>26.32</v>
      </c>
      <c r="L892" s="110"/>
      <c r="M892" s="115"/>
      <c r="N892" s="116"/>
      <c r="O892" s="116"/>
      <c r="P892" s="116"/>
      <c r="Q892" s="116"/>
      <c r="R892" s="116"/>
      <c r="S892" s="116"/>
      <c r="T892" s="117"/>
      <c r="AT892" s="112" t="s">
        <v>144</v>
      </c>
      <c r="AU892" s="112" t="s">
        <v>81</v>
      </c>
      <c r="AV892" s="111" t="s">
        <v>81</v>
      </c>
      <c r="AW892" s="111" t="s">
        <v>29</v>
      </c>
      <c r="AX892" s="111" t="s">
        <v>71</v>
      </c>
      <c r="AY892" s="112" t="s">
        <v>135</v>
      </c>
    </row>
    <row r="893" spans="1:65" s="103" customFormat="1">
      <c r="B893" s="102"/>
      <c r="D893" s="104" t="s">
        <v>144</v>
      </c>
      <c r="E893" s="105" t="s">
        <v>1</v>
      </c>
      <c r="F893" s="106" t="s">
        <v>1183</v>
      </c>
      <c r="H893" s="105" t="s">
        <v>1</v>
      </c>
      <c r="L893" s="102"/>
      <c r="M893" s="107"/>
      <c r="N893" s="108"/>
      <c r="O893" s="108"/>
      <c r="P893" s="108"/>
      <c r="Q893" s="108"/>
      <c r="R893" s="108"/>
      <c r="S893" s="108"/>
      <c r="T893" s="109"/>
      <c r="AT893" s="105" t="s">
        <v>144</v>
      </c>
      <c r="AU893" s="105" t="s">
        <v>81</v>
      </c>
      <c r="AV893" s="103" t="s">
        <v>79</v>
      </c>
      <c r="AW893" s="103" t="s">
        <v>29</v>
      </c>
      <c r="AX893" s="103" t="s">
        <v>71</v>
      </c>
      <c r="AY893" s="105" t="s">
        <v>135</v>
      </c>
    </row>
    <row r="894" spans="1:65" s="111" customFormat="1">
      <c r="B894" s="110"/>
      <c r="D894" s="104" t="s">
        <v>144</v>
      </c>
      <c r="E894" s="112" t="s">
        <v>1</v>
      </c>
      <c r="F894" s="113" t="s">
        <v>1184</v>
      </c>
      <c r="H894" s="114">
        <v>4.62</v>
      </c>
      <c r="L894" s="110"/>
      <c r="M894" s="115"/>
      <c r="N894" s="116"/>
      <c r="O894" s="116"/>
      <c r="P894" s="116"/>
      <c r="Q894" s="116"/>
      <c r="R894" s="116"/>
      <c r="S894" s="116"/>
      <c r="T894" s="117"/>
      <c r="AT894" s="112" t="s">
        <v>144</v>
      </c>
      <c r="AU894" s="112" t="s">
        <v>81</v>
      </c>
      <c r="AV894" s="111" t="s">
        <v>81</v>
      </c>
      <c r="AW894" s="111" t="s">
        <v>29</v>
      </c>
      <c r="AX894" s="111" t="s">
        <v>71</v>
      </c>
      <c r="AY894" s="112" t="s">
        <v>135</v>
      </c>
    </row>
    <row r="895" spans="1:65" s="119" customFormat="1">
      <c r="B895" s="118"/>
      <c r="D895" s="104" t="s">
        <v>144</v>
      </c>
      <c r="E895" s="120" t="s">
        <v>1</v>
      </c>
      <c r="F895" s="121" t="s">
        <v>156</v>
      </c>
      <c r="H895" s="122">
        <v>30.94</v>
      </c>
      <c r="L895" s="118"/>
      <c r="M895" s="123"/>
      <c r="N895" s="124"/>
      <c r="O895" s="124"/>
      <c r="P895" s="124"/>
      <c r="Q895" s="124"/>
      <c r="R895" s="124"/>
      <c r="S895" s="124"/>
      <c r="T895" s="125"/>
      <c r="AT895" s="120" t="s">
        <v>144</v>
      </c>
      <c r="AU895" s="120" t="s">
        <v>81</v>
      </c>
      <c r="AV895" s="119" t="s">
        <v>142</v>
      </c>
      <c r="AW895" s="119" t="s">
        <v>29</v>
      </c>
      <c r="AX895" s="119" t="s">
        <v>79</v>
      </c>
      <c r="AY895" s="120" t="s">
        <v>135</v>
      </c>
    </row>
    <row r="896" spans="1:65" s="81" customFormat="1" ht="22.9" customHeight="1">
      <c r="B896" s="80"/>
      <c r="D896" s="82" t="s">
        <v>70</v>
      </c>
      <c r="E896" s="89" t="s">
        <v>1185</v>
      </c>
      <c r="F896" s="89" t="s">
        <v>1186</v>
      </c>
      <c r="J896" s="90">
        <f>BK896</f>
        <v>0</v>
      </c>
      <c r="L896" s="80"/>
      <c r="M896" s="85"/>
      <c r="N896" s="86"/>
      <c r="O896" s="86"/>
      <c r="P896" s="87">
        <f>SUM(P897:P929)</f>
        <v>0</v>
      </c>
      <c r="Q896" s="86"/>
      <c r="R896" s="87">
        <f>SUM(R897:R929)</f>
        <v>0.30991671999999998</v>
      </c>
      <c r="S896" s="86"/>
      <c r="T896" s="88">
        <f>SUM(T897:T929)</f>
        <v>0</v>
      </c>
      <c r="AR896" s="82" t="s">
        <v>81</v>
      </c>
      <c r="AT896" s="229" t="s">
        <v>70</v>
      </c>
      <c r="AU896" s="229" t="s">
        <v>79</v>
      </c>
      <c r="AY896" s="82" t="s">
        <v>135</v>
      </c>
      <c r="BK896" s="230">
        <f>SUM(BK897:BK929)</f>
        <v>0</v>
      </c>
    </row>
    <row r="897" spans="1:65" s="15" customFormat="1" ht="24.2" customHeight="1">
      <c r="A897" s="154"/>
      <c r="B897" s="8"/>
      <c r="C897" s="91" t="s">
        <v>1187</v>
      </c>
      <c r="D897" s="91" t="s">
        <v>138</v>
      </c>
      <c r="E897" s="92" t="s">
        <v>1188</v>
      </c>
      <c r="F897" s="93" t="s">
        <v>1189</v>
      </c>
      <c r="G897" s="94" t="s">
        <v>141</v>
      </c>
      <c r="H897" s="95">
        <v>673.73199999999997</v>
      </c>
      <c r="I897" s="96"/>
      <c r="J897" s="97">
        <f>ROUND(I897*H897,2)</f>
        <v>0</v>
      </c>
      <c r="K897" s="98"/>
      <c r="L897" s="8"/>
      <c r="M897" s="231" t="s">
        <v>1</v>
      </c>
      <c r="N897" s="99" t="s">
        <v>36</v>
      </c>
      <c r="O897" s="28"/>
      <c r="P897" s="100">
        <f>O897*H897</f>
        <v>0</v>
      </c>
      <c r="Q897" s="100">
        <v>0</v>
      </c>
      <c r="R897" s="100">
        <f>Q897*H897</f>
        <v>0</v>
      </c>
      <c r="S897" s="100">
        <v>0</v>
      </c>
      <c r="T897" s="101">
        <f>S897*H897</f>
        <v>0</v>
      </c>
      <c r="U897" s="154"/>
      <c r="V897" s="154"/>
      <c r="W897" s="154"/>
      <c r="X897" s="154"/>
      <c r="Y897" s="154"/>
      <c r="Z897" s="154"/>
      <c r="AA897" s="154"/>
      <c r="AB897" s="154"/>
      <c r="AC897" s="154"/>
      <c r="AD897" s="154"/>
      <c r="AE897" s="154"/>
      <c r="AR897" s="232" t="s">
        <v>242</v>
      </c>
      <c r="AT897" s="232" t="s">
        <v>138</v>
      </c>
      <c r="AU897" s="232" t="s">
        <v>81</v>
      </c>
      <c r="AY897" s="191" t="s">
        <v>135</v>
      </c>
      <c r="BE897" s="233">
        <f>IF(N897="základní",J897,0)</f>
        <v>0</v>
      </c>
      <c r="BF897" s="233">
        <f>IF(N897="snížená",J897,0)</f>
        <v>0</v>
      </c>
      <c r="BG897" s="233">
        <f>IF(N897="zákl. přenesená",J897,0)</f>
        <v>0</v>
      </c>
      <c r="BH897" s="233">
        <f>IF(N897="sníž. přenesená",J897,0)</f>
        <v>0</v>
      </c>
      <c r="BI897" s="233">
        <f>IF(N897="nulová",J897,0)</f>
        <v>0</v>
      </c>
      <c r="BJ897" s="191" t="s">
        <v>79</v>
      </c>
      <c r="BK897" s="233">
        <f>ROUND(I897*H897,2)</f>
        <v>0</v>
      </c>
      <c r="BL897" s="191" t="s">
        <v>242</v>
      </c>
      <c r="BM897" s="232" t="s">
        <v>1190</v>
      </c>
    </row>
    <row r="898" spans="1:65" s="103" customFormat="1">
      <c r="B898" s="102"/>
      <c r="D898" s="104" t="s">
        <v>144</v>
      </c>
      <c r="E898" s="105" t="s">
        <v>1</v>
      </c>
      <c r="F898" s="106" t="s">
        <v>826</v>
      </c>
      <c r="H898" s="105" t="s">
        <v>1</v>
      </c>
      <c r="L898" s="102"/>
      <c r="M898" s="107"/>
      <c r="N898" s="108"/>
      <c r="O898" s="108"/>
      <c r="P898" s="108"/>
      <c r="Q898" s="108"/>
      <c r="R898" s="108"/>
      <c r="S898" s="108"/>
      <c r="T898" s="109"/>
      <c r="AT898" s="105" t="s">
        <v>144</v>
      </c>
      <c r="AU898" s="105" t="s">
        <v>81</v>
      </c>
      <c r="AV898" s="103" t="s">
        <v>79</v>
      </c>
      <c r="AW898" s="103" t="s">
        <v>29</v>
      </c>
      <c r="AX898" s="103" t="s">
        <v>71</v>
      </c>
      <c r="AY898" s="105" t="s">
        <v>135</v>
      </c>
    </row>
    <row r="899" spans="1:65" s="103" customFormat="1">
      <c r="B899" s="102"/>
      <c r="D899" s="104" t="s">
        <v>144</v>
      </c>
      <c r="E899" s="105" t="s">
        <v>1</v>
      </c>
      <c r="F899" s="106" t="s">
        <v>1191</v>
      </c>
      <c r="H899" s="105" t="s">
        <v>1</v>
      </c>
      <c r="L899" s="102"/>
      <c r="M899" s="107"/>
      <c r="N899" s="108"/>
      <c r="O899" s="108"/>
      <c r="P899" s="108"/>
      <c r="Q899" s="108"/>
      <c r="R899" s="108"/>
      <c r="S899" s="108"/>
      <c r="T899" s="109"/>
      <c r="AT899" s="105" t="s">
        <v>144</v>
      </c>
      <c r="AU899" s="105" t="s">
        <v>81</v>
      </c>
      <c r="AV899" s="103" t="s">
        <v>79</v>
      </c>
      <c r="AW899" s="103" t="s">
        <v>29</v>
      </c>
      <c r="AX899" s="103" t="s">
        <v>71</v>
      </c>
      <c r="AY899" s="105" t="s">
        <v>135</v>
      </c>
    </row>
    <row r="900" spans="1:65" s="111" customFormat="1">
      <c r="B900" s="110"/>
      <c r="D900" s="104" t="s">
        <v>144</v>
      </c>
      <c r="E900" s="112" t="s">
        <v>1</v>
      </c>
      <c r="F900" s="113" t="s">
        <v>1192</v>
      </c>
      <c r="H900" s="114">
        <v>50.12</v>
      </c>
      <c r="L900" s="110"/>
      <c r="M900" s="115"/>
      <c r="N900" s="116"/>
      <c r="O900" s="116"/>
      <c r="P900" s="116"/>
      <c r="Q900" s="116"/>
      <c r="R900" s="116"/>
      <c r="S900" s="116"/>
      <c r="T900" s="117"/>
      <c r="AT900" s="112" t="s">
        <v>144</v>
      </c>
      <c r="AU900" s="112" t="s">
        <v>81</v>
      </c>
      <c r="AV900" s="111" t="s">
        <v>81</v>
      </c>
      <c r="AW900" s="111" t="s">
        <v>29</v>
      </c>
      <c r="AX900" s="111" t="s">
        <v>71</v>
      </c>
      <c r="AY900" s="112" t="s">
        <v>135</v>
      </c>
    </row>
    <row r="901" spans="1:65" s="103" customFormat="1">
      <c r="B901" s="102"/>
      <c r="D901" s="104" t="s">
        <v>144</v>
      </c>
      <c r="E901" s="105" t="s">
        <v>1</v>
      </c>
      <c r="F901" s="106" t="s">
        <v>1193</v>
      </c>
      <c r="H901" s="105" t="s">
        <v>1</v>
      </c>
      <c r="L901" s="102"/>
      <c r="M901" s="107"/>
      <c r="N901" s="108"/>
      <c r="O901" s="108"/>
      <c r="P901" s="108"/>
      <c r="Q901" s="108"/>
      <c r="R901" s="108"/>
      <c r="S901" s="108"/>
      <c r="T901" s="109"/>
      <c r="AT901" s="105" t="s">
        <v>144</v>
      </c>
      <c r="AU901" s="105" t="s">
        <v>81</v>
      </c>
      <c r="AV901" s="103" t="s">
        <v>79</v>
      </c>
      <c r="AW901" s="103" t="s">
        <v>29</v>
      </c>
      <c r="AX901" s="103" t="s">
        <v>71</v>
      </c>
      <c r="AY901" s="105" t="s">
        <v>135</v>
      </c>
    </row>
    <row r="902" spans="1:65" s="111" customFormat="1">
      <c r="B902" s="110"/>
      <c r="D902" s="104" t="s">
        <v>144</v>
      </c>
      <c r="E902" s="112" t="s">
        <v>1</v>
      </c>
      <c r="F902" s="113" t="s">
        <v>1194</v>
      </c>
      <c r="H902" s="114">
        <v>109.95</v>
      </c>
      <c r="L902" s="110"/>
      <c r="M902" s="115"/>
      <c r="N902" s="116"/>
      <c r="O902" s="116"/>
      <c r="P902" s="116"/>
      <c r="Q902" s="116"/>
      <c r="R902" s="116"/>
      <c r="S902" s="116"/>
      <c r="T902" s="117"/>
      <c r="AT902" s="112" t="s">
        <v>144</v>
      </c>
      <c r="AU902" s="112" t="s">
        <v>81</v>
      </c>
      <c r="AV902" s="111" t="s">
        <v>81</v>
      </c>
      <c r="AW902" s="111" t="s">
        <v>29</v>
      </c>
      <c r="AX902" s="111" t="s">
        <v>71</v>
      </c>
      <c r="AY902" s="112" t="s">
        <v>135</v>
      </c>
    </row>
    <row r="903" spans="1:65" s="103" customFormat="1">
      <c r="B903" s="102"/>
      <c r="D903" s="104" t="s">
        <v>144</v>
      </c>
      <c r="E903" s="105" t="s">
        <v>1</v>
      </c>
      <c r="F903" s="106" t="s">
        <v>1195</v>
      </c>
      <c r="H903" s="105" t="s">
        <v>1</v>
      </c>
      <c r="L903" s="102"/>
      <c r="M903" s="107"/>
      <c r="N903" s="108"/>
      <c r="O903" s="108"/>
      <c r="P903" s="108"/>
      <c r="Q903" s="108"/>
      <c r="R903" s="108"/>
      <c r="S903" s="108"/>
      <c r="T903" s="109"/>
      <c r="AT903" s="105" t="s">
        <v>144</v>
      </c>
      <c r="AU903" s="105" t="s">
        <v>81</v>
      </c>
      <c r="AV903" s="103" t="s">
        <v>79</v>
      </c>
      <c r="AW903" s="103" t="s">
        <v>29</v>
      </c>
      <c r="AX903" s="103" t="s">
        <v>71</v>
      </c>
      <c r="AY903" s="105" t="s">
        <v>135</v>
      </c>
    </row>
    <row r="904" spans="1:65" s="111" customFormat="1">
      <c r="B904" s="110"/>
      <c r="D904" s="104" t="s">
        <v>144</v>
      </c>
      <c r="E904" s="112" t="s">
        <v>1</v>
      </c>
      <c r="F904" s="113" t="s">
        <v>1196</v>
      </c>
      <c r="H904" s="114">
        <v>60.9</v>
      </c>
      <c r="L904" s="110"/>
      <c r="M904" s="115"/>
      <c r="N904" s="116"/>
      <c r="O904" s="116"/>
      <c r="P904" s="116"/>
      <c r="Q904" s="116"/>
      <c r="R904" s="116"/>
      <c r="S904" s="116"/>
      <c r="T904" s="117"/>
      <c r="AT904" s="112" t="s">
        <v>144</v>
      </c>
      <c r="AU904" s="112" t="s">
        <v>81</v>
      </c>
      <c r="AV904" s="111" t="s">
        <v>81</v>
      </c>
      <c r="AW904" s="111" t="s">
        <v>29</v>
      </c>
      <c r="AX904" s="111" t="s">
        <v>71</v>
      </c>
      <c r="AY904" s="112" t="s">
        <v>135</v>
      </c>
    </row>
    <row r="905" spans="1:65" s="103" customFormat="1">
      <c r="B905" s="102"/>
      <c r="D905" s="104" t="s">
        <v>144</v>
      </c>
      <c r="E905" s="105" t="s">
        <v>1</v>
      </c>
      <c r="F905" s="106" t="s">
        <v>1197</v>
      </c>
      <c r="H905" s="105" t="s">
        <v>1</v>
      </c>
      <c r="L905" s="102"/>
      <c r="M905" s="107"/>
      <c r="N905" s="108"/>
      <c r="O905" s="108"/>
      <c r="P905" s="108"/>
      <c r="Q905" s="108"/>
      <c r="R905" s="108"/>
      <c r="S905" s="108"/>
      <c r="T905" s="109"/>
      <c r="AT905" s="105" t="s">
        <v>144</v>
      </c>
      <c r="AU905" s="105" t="s">
        <v>81</v>
      </c>
      <c r="AV905" s="103" t="s">
        <v>79</v>
      </c>
      <c r="AW905" s="103" t="s">
        <v>29</v>
      </c>
      <c r="AX905" s="103" t="s">
        <v>71</v>
      </c>
      <c r="AY905" s="105" t="s">
        <v>135</v>
      </c>
    </row>
    <row r="906" spans="1:65" s="111" customFormat="1">
      <c r="B906" s="110"/>
      <c r="D906" s="104" t="s">
        <v>144</v>
      </c>
      <c r="E906" s="112" t="s">
        <v>1</v>
      </c>
      <c r="F906" s="113" t="s">
        <v>1198</v>
      </c>
      <c r="H906" s="114">
        <v>79.69</v>
      </c>
      <c r="L906" s="110"/>
      <c r="M906" s="115"/>
      <c r="N906" s="116"/>
      <c r="O906" s="116"/>
      <c r="P906" s="116"/>
      <c r="Q906" s="116"/>
      <c r="R906" s="116"/>
      <c r="S906" s="116"/>
      <c r="T906" s="117"/>
      <c r="AT906" s="112" t="s">
        <v>144</v>
      </c>
      <c r="AU906" s="112" t="s">
        <v>81</v>
      </c>
      <c r="AV906" s="111" t="s">
        <v>81</v>
      </c>
      <c r="AW906" s="111" t="s">
        <v>29</v>
      </c>
      <c r="AX906" s="111" t="s">
        <v>71</v>
      </c>
      <c r="AY906" s="112" t="s">
        <v>135</v>
      </c>
    </row>
    <row r="907" spans="1:65" s="103" customFormat="1">
      <c r="B907" s="102"/>
      <c r="D907" s="104" t="s">
        <v>144</v>
      </c>
      <c r="E907" s="105" t="s">
        <v>1</v>
      </c>
      <c r="F907" s="106" t="s">
        <v>1199</v>
      </c>
      <c r="H907" s="105" t="s">
        <v>1</v>
      </c>
      <c r="L907" s="102"/>
      <c r="M907" s="107"/>
      <c r="N907" s="108"/>
      <c r="O907" s="108"/>
      <c r="P907" s="108"/>
      <c r="Q907" s="108"/>
      <c r="R907" s="108"/>
      <c r="S907" s="108"/>
      <c r="T907" s="109"/>
      <c r="AT907" s="105" t="s">
        <v>144</v>
      </c>
      <c r="AU907" s="105" t="s">
        <v>81</v>
      </c>
      <c r="AV907" s="103" t="s">
        <v>79</v>
      </c>
      <c r="AW907" s="103" t="s">
        <v>29</v>
      </c>
      <c r="AX907" s="103" t="s">
        <v>71</v>
      </c>
      <c r="AY907" s="105" t="s">
        <v>135</v>
      </c>
    </row>
    <row r="908" spans="1:65" s="111" customFormat="1">
      <c r="B908" s="110"/>
      <c r="D908" s="104" t="s">
        <v>144</v>
      </c>
      <c r="E908" s="112" t="s">
        <v>1</v>
      </c>
      <c r="F908" s="113" t="s">
        <v>1200</v>
      </c>
      <c r="H908" s="114">
        <v>61.199999999999996</v>
      </c>
      <c r="L908" s="110"/>
      <c r="M908" s="115"/>
      <c r="N908" s="116"/>
      <c r="O908" s="116"/>
      <c r="P908" s="116"/>
      <c r="Q908" s="116"/>
      <c r="R908" s="116"/>
      <c r="S908" s="116"/>
      <c r="T908" s="117"/>
      <c r="AT908" s="112" t="s">
        <v>144</v>
      </c>
      <c r="AU908" s="112" t="s">
        <v>81</v>
      </c>
      <c r="AV908" s="111" t="s">
        <v>81</v>
      </c>
      <c r="AW908" s="111" t="s">
        <v>29</v>
      </c>
      <c r="AX908" s="111" t="s">
        <v>71</v>
      </c>
      <c r="AY908" s="112" t="s">
        <v>135</v>
      </c>
    </row>
    <row r="909" spans="1:65" s="103" customFormat="1">
      <c r="B909" s="102"/>
      <c r="D909" s="104" t="s">
        <v>144</v>
      </c>
      <c r="E909" s="105" t="s">
        <v>1</v>
      </c>
      <c r="F909" s="106" t="s">
        <v>1197</v>
      </c>
      <c r="H909" s="105" t="s">
        <v>1</v>
      </c>
      <c r="L909" s="102"/>
      <c r="M909" s="107"/>
      <c r="N909" s="108"/>
      <c r="O909" s="108"/>
      <c r="P909" s="108"/>
      <c r="Q909" s="108"/>
      <c r="R909" s="108"/>
      <c r="S909" s="108"/>
      <c r="T909" s="109"/>
      <c r="AT909" s="105" t="s">
        <v>144</v>
      </c>
      <c r="AU909" s="105" t="s">
        <v>81</v>
      </c>
      <c r="AV909" s="103" t="s">
        <v>79</v>
      </c>
      <c r="AW909" s="103" t="s">
        <v>29</v>
      </c>
      <c r="AX909" s="103" t="s">
        <v>71</v>
      </c>
      <c r="AY909" s="105" t="s">
        <v>135</v>
      </c>
    </row>
    <row r="910" spans="1:65" s="111" customFormat="1">
      <c r="B910" s="110"/>
      <c r="D910" s="104" t="s">
        <v>144</v>
      </c>
      <c r="E910" s="112" t="s">
        <v>1</v>
      </c>
      <c r="F910" s="113" t="s">
        <v>1201</v>
      </c>
      <c r="H910" s="114">
        <v>79.36</v>
      </c>
      <c r="L910" s="110"/>
      <c r="M910" s="115"/>
      <c r="N910" s="116"/>
      <c r="O910" s="116"/>
      <c r="P910" s="116"/>
      <c r="Q910" s="116"/>
      <c r="R910" s="116"/>
      <c r="S910" s="116"/>
      <c r="T910" s="117"/>
      <c r="AT910" s="112" t="s">
        <v>144</v>
      </c>
      <c r="AU910" s="112" t="s">
        <v>81</v>
      </c>
      <c r="AV910" s="111" t="s">
        <v>81</v>
      </c>
      <c r="AW910" s="111" t="s">
        <v>29</v>
      </c>
      <c r="AX910" s="111" t="s">
        <v>71</v>
      </c>
      <c r="AY910" s="112" t="s">
        <v>135</v>
      </c>
    </row>
    <row r="911" spans="1:65" s="103" customFormat="1">
      <c r="B911" s="102"/>
      <c r="D911" s="104" t="s">
        <v>144</v>
      </c>
      <c r="E911" s="105" t="s">
        <v>1</v>
      </c>
      <c r="F911" s="106" t="s">
        <v>1202</v>
      </c>
      <c r="H911" s="105" t="s">
        <v>1</v>
      </c>
      <c r="L911" s="102"/>
      <c r="M911" s="107"/>
      <c r="N911" s="108"/>
      <c r="O911" s="108"/>
      <c r="P911" s="108"/>
      <c r="Q911" s="108"/>
      <c r="R911" s="108"/>
      <c r="S911" s="108"/>
      <c r="T911" s="109"/>
      <c r="AT911" s="105" t="s">
        <v>144</v>
      </c>
      <c r="AU911" s="105" t="s">
        <v>81</v>
      </c>
      <c r="AV911" s="103" t="s">
        <v>79</v>
      </c>
      <c r="AW911" s="103" t="s">
        <v>29</v>
      </c>
      <c r="AX911" s="103" t="s">
        <v>71</v>
      </c>
      <c r="AY911" s="105" t="s">
        <v>135</v>
      </c>
    </row>
    <row r="912" spans="1:65" s="111" customFormat="1">
      <c r="B912" s="110"/>
      <c r="D912" s="104" t="s">
        <v>144</v>
      </c>
      <c r="E912" s="112" t="s">
        <v>1</v>
      </c>
      <c r="F912" s="113" t="s">
        <v>1203</v>
      </c>
      <c r="H912" s="114">
        <v>14.16</v>
      </c>
      <c r="L912" s="110"/>
      <c r="M912" s="115"/>
      <c r="N912" s="116"/>
      <c r="O912" s="116"/>
      <c r="P912" s="116"/>
      <c r="Q912" s="116"/>
      <c r="R912" s="116"/>
      <c r="S912" s="116"/>
      <c r="T912" s="117"/>
      <c r="AT912" s="112" t="s">
        <v>144</v>
      </c>
      <c r="AU912" s="112" t="s">
        <v>81</v>
      </c>
      <c r="AV912" s="111" t="s">
        <v>81</v>
      </c>
      <c r="AW912" s="111" t="s">
        <v>29</v>
      </c>
      <c r="AX912" s="111" t="s">
        <v>71</v>
      </c>
      <c r="AY912" s="112" t="s">
        <v>135</v>
      </c>
    </row>
    <row r="913" spans="1:65" s="103" customFormat="1">
      <c r="B913" s="102"/>
      <c r="D913" s="104" t="s">
        <v>144</v>
      </c>
      <c r="E913" s="105" t="s">
        <v>1</v>
      </c>
      <c r="F913" s="106" t="s">
        <v>1197</v>
      </c>
      <c r="H913" s="105" t="s">
        <v>1</v>
      </c>
      <c r="L913" s="102"/>
      <c r="M913" s="107"/>
      <c r="N913" s="108"/>
      <c r="O913" s="108"/>
      <c r="P913" s="108"/>
      <c r="Q913" s="108"/>
      <c r="R913" s="108"/>
      <c r="S913" s="108"/>
      <c r="T913" s="109"/>
      <c r="AT913" s="105" t="s">
        <v>144</v>
      </c>
      <c r="AU913" s="105" t="s">
        <v>81</v>
      </c>
      <c r="AV913" s="103" t="s">
        <v>79</v>
      </c>
      <c r="AW913" s="103" t="s">
        <v>29</v>
      </c>
      <c r="AX913" s="103" t="s">
        <v>71</v>
      </c>
      <c r="AY913" s="105" t="s">
        <v>135</v>
      </c>
    </row>
    <row r="914" spans="1:65" s="111" customFormat="1">
      <c r="B914" s="110"/>
      <c r="D914" s="104" t="s">
        <v>144</v>
      </c>
      <c r="E914" s="112" t="s">
        <v>1</v>
      </c>
      <c r="F914" s="113" t="s">
        <v>1204</v>
      </c>
      <c r="H914" s="114">
        <v>38.299999999999997</v>
      </c>
      <c r="L914" s="110"/>
      <c r="M914" s="115"/>
      <c r="N914" s="116"/>
      <c r="O914" s="116"/>
      <c r="P914" s="116"/>
      <c r="Q914" s="116"/>
      <c r="R914" s="116"/>
      <c r="S914" s="116"/>
      <c r="T914" s="117"/>
      <c r="AT914" s="112" t="s">
        <v>144</v>
      </c>
      <c r="AU914" s="112" t="s">
        <v>81</v>
      </c>
      <c r="AV914" s="111" t="s">
        <v>81</v>
      </c>
      <c r="AW914" s="111" t="s">
        <v>29</v>
      </c>
      <c r="AX914" s="111" t="s">
        <v>71</v>
      </c>
      <c r="AY914" s="112" t="s">
        <v>135</v>
      </c>
    </row>
    <row r="915" spans="1:65" s="103" customFormat="1">
      <c r="B915" s="102"/>
      <c r="D915" s="104" t="s">
        <v>144</v>
      </c>
      <c r="E915" s="105" t="s">
        <v>1</v>
      </c>
      <c r="F915" s="106" t="s">
        <v>1205</v>
      </c>
      <c r="H915" s="105" t="s">
        <v>1</v>
      </c>
      <c r="L915" s="102"/>
      <c r="M915" s="107"/>
      <c r="N915" s="108"/>
      <c r="O915" s="108"/>
      <c r="P915" s="108"/>
      <c r="Q915" s="108"/>
      <c r="R915" s="108"/>
      <c r="S915" s="108"/>
      <c r="T915" s="109"/>
      <c r="AT915" s="105" t="s">
        <v>144</v>
      </c>
      <c r="AU915" s="105" t="s">
        <v>81</v>
      </c>
      <c r="AV915" s="103" t="s">
        <v>79</v>
      </c>
      <c r="AW915" s="103" t="s">
        <v>29</v>
      </c>
      <c r="AX915" s="103" t="s">
        <v>71</v>
      </c>
      <c r="AY915" s="105" t="s">
        <v>135</v>
      </c>
    </row>
    <row r="916" spans="1:65" s="111" customFormat="1">
      <c r="B916" s="110"/>
      <c r="D916" s="104" t="s">
        <v>144</v>
      </c>
      <c r="E916" s="112" t="s">
        <v>1</v>
      </c>
      <c r="F916" s="113" t="s">
        <v>1206</v>
      </c>
      <c r="H916" s="114">
        <v>38.83</v>
      </c>
      <c r="L916" s="110"/>
      <c r="M916" s="115"/>
      <c r="N916" s="116"/>
      <c r="O916" s="116"/>
      <c r="P916" s="116"/>
      <c r="Q916" s="116"/>
      <c r="R916" s="116"/>
      <c r="S916" s="116"/>
      <c r="T916" s="117"/>
      <c r="AT916" s="112" t="s">
        <v>144</v>
      </c>
      <c r="AU916" s="112" t="s">
        <v>81</v>
      </c>
      <c r="AV916" s="111" t="s">
        <v>81</v>
      </c>
      <c r="AW916" s="111" t="s">
        <v>29</v>
      </c>
      <c r="AX916" s="111" t="s">
        <v>71</v>
      </c>
      <c r="AY916" s="112" t="s">
        <v>135</v>
      </c>
    </row>
    <row r="917" spans="1:65" s="103" customFormat="1">
      <c r="B917" s="102"/>
      <c r="D917" s="104" t="s">
        <v>144</v>
      </c>
      <c r="E917" s="105" t="s">
        <v>1</v>
      </c>
      <c r="F917" s="106" t="s">
        <v>1197</v>
      </c>
      <c r="H917" s="105" t="s">
        <v>1</v>
      </c>
      <c r="L917" s="102"/>
      <c r="M917" s="107"/>
      <c r="N917" s="108"/>
      <c r="O917" s="108"/>
      <c r="P917" s="108"/>
      <c r="Q917" s="108"/>
      <c r="R917" s="108"/>
      <c r="S917" s="108"/>
      <c r="T917" s="109"/>
      <c r="AT917" s="105" t="s">
        <v>144</v>
      </c>
      <c r="AU917" s="105" t="s">
        <v>81</v>
      </c>
      <c r="AV917" s="103" t="s">
        <v>79</v>
      </c>
      <c r="AW917" s="103" t="s">
        <v>29</v>
      </c>
      <c r="AX917" s="103" t="s">
        <v>71</v>
      </c>
      <c r="AY917" s="105" t="s">
        <v>135</v>
      </c>
    </row>
    <row r="918" spans="1:65" s="111" customFormat="1">
      <c r="B918" s="110"/>
      <c r="D918" s="104" t="s">
        <v>144</v>
      </c>
      <c r="E918" s="112" t="s">
        <v>1</v>
      </c>
      <c r="F918" s="113" t="s">
        <v>1207</v>
      </c>
      <c r="H918" s="114">
        <v>64.400000000000006</v>
      </c>
      <c r="L918" s="110"/>
      <c r="M918" s="115"/>
      <c r="N918" s="116"/>
      <c r="O918" s="116"/>
      <c r="P918" s="116"/>
      <c r="Q918" s="116"/>
      <c r="R918" s="116"/>
      <c r="S918" s="116"/>
      <c r="T918" s="117"/>
      <c r="AT918" s="112" t="s">
        <v>144</v>
      </c>
      <c r="AU918" s="112" t="s">
        <v>81</v>
      </c>
      <c r="AV918" s="111" t="s">
        <v>81</v>
      </c>
      <c r="AW918" s="111" t="s">
        <v>29</v>
      </c>
      <c r="AX918" s="111" t="s">
        <v>71</v>
      </c>
      <c r="AY918" s="112" t="s">
        <v>135</v>
      </c>
    </row>
    <row r="919" spans="1:65" s="103" customFormat="1">
      <c r="B919" s="102"/>
      <c r="D919" s="104" t="s">
        <v>144</v>
      </c>
      <c r="E919" s="105" t="s">
        <v>1</v>
      </c>
      <c r="F919" s="106" t="s">
        <v>1208</v>
      </c>
      <c r="H919" s="105" t="s">
        <v>1</v>
      </c>
      <c r="L919" s="102"/>
      <c r="M919" s="107"/>
      <c r="N919" s="108"/>
      <c r="O919" s="108"/>
      <c r="P919" s="108"/>
      <c r="Q919" s="108"/>
      <c r="R919" s="108"/>
      <c r="S919" s="108"/>
      <c r="T919" s="109"/>
      <c r="AT919" s="105" t="s">
        <v>144</v>
      </c>
      <c r="AU919" s="105" t="s">
        <v>81</v>
      </c>
      <c r="AV919" s="103" t="s">
        <v>79</v>
      </c>
      <c r="AW919" s="103" t="s">
        <v>29</v>
      </c>
      <c r="AX919" s="103" t="s">
        <v>71</v>
      </c>
      <c r="AY919" s="105" t="s">
        <v>135</v>
      </c>
    </row>
    <row r="920" spans="1:65" s="111" customFormat="1">
      <c r="B920" s="110"/>
      <c r="D920" s="104" t="s">
        <v>144</v>
      </c>
      <c r="E920" s="112" t="s">
        <v>1</v>
      </c>
      <c r="F920" s="113" t="s">
        <v>986</v>
      </c>
      <c r="H920" s="114">
        <v>28.26</v>
      </c>
      <c r="L920" s="110"/>
      <c r="M920" s="115"/>
      <c r="N920" s="116"/>
      <c r="O920" s="116"/>
      <c r="P920" s="116"/>
      <c r="Q920" s="116"/>
      <c r="R920" s="116"/>
      <c r="S920" s="116"/>
      <c r="T920" s="117"/>
      <c r="AT920" s="112" t="s">
        <v>144</v>
      </c>
      <c r="AU920" s="112" t="s">
        <v>81</v>
      </c>
      <c r="AV920" s="111" t="s">
        <v>81</v>
      </c>
      <c r="AW920" s="111" t="s">
        <v>29</v>
      </c>
      <c r="AX920" s="111" t="s">
        <v>71</v>
      </c>
      <c r="AY920" s="112" t="s">
        <v>135</v>
      </c>
    </row>
    <row r="921" spans="1:65" s="103" customFormat="1">
      <c r="B921" s="102"/>
      <c r="D921" s="104" t="s">
        <v>144</v>
      </c>
      <c r="E921" s="105" t="s">
        <v>1</v>
      </c>
      <c r="F921" s="106" t="s">
        <v>1197</v>
      </c>
      <c r="H921" s="105" t="s">
        <v>1</v>
      </c>
      <c r="L921" s="102"/>
      <c r="M921" s="107"/>
      <c r="N921" s="108"/>
      <c r="O921" s="108"/>
      <c r="P921" s="108"/>
      <c r="Q921" s="108"/>
      <c r="R921" s="108"/>
      <c r="S921" s="108"/>
      <c r="T921" s="109"/>
      <c r="AT921" s="105" t="s">
        <v>144</v>
      </c>
      <c r="AU921" s="105" t="s">
        <v>81</v>
      </c>
      <c r="AV921" s="103" t="s">
        <v>79</v>
      </c>
      <c r="AW921" s="103" t="s">
        <v>29</v>
      </c>
      <c r="AX921" s="103" t="s">
        <v>71</v>
      </c>
      <c r="AY921" s="105" t="s">
        <v>135</v>
      </c>
    </row>
    <row r="922" spans="1:65" s="111" customFormat="1">
      <c r="B922" s="110"/>
      <c r="D922" s="104" t="s">
        <v>144</v>
      </c>
      <c r="E922" s="112" t="s">
        <v>1</v>
      </c>
      <c r="F922" s="113" t="s">
        <v>1209</v>
      </c>
      <c r="H922" s="114">
        <v>39.451999999999998</v>
      </c>
      <c r="L922" s="110"/>
      <c r="M922" s="115"/>
      <c r="N922" s="116"/>
      <c r="O922" s="116"/>
      <c r="P922" s="116"/>
      <c r="Q922" s="116"/>
      <c r="R922" s="116"/>
      <c r="S922" s="116"/>
      <c r="T922" s="117"/>
      <c r="AT922" s="112" t="s">
        <v>144</v>
      </c>
      <c r="AU922" s="112" t="s">
        <v>81</v>
      </c>
      <c r="AV922" s="111" t="s">
        <v>81</v>
      </c>
      <c r="AW922" s="111" t="s">
        <v>29</v>
      </c>
      <c r="AX922" s="111" t="s">
        <v>71</v>
      </c>
      <c r="AY922" s="112" t="s">
        <v>135</v>
      </c>
    </row>
    <row r="923" spans="1:65" s="103" customFormat="1">
      <c r="B923" s="102"/>
      <c r="D923" s="104" t="s">
        <v>144</v>
      </c>
      <c r="E923" s="105" t="s">
        <v>1</v>
      </c>
      <c r="F923" s="106" t="s">
        <v>1210</v>
      </c>
      <c r="H923" s="105" t="s">
        <v>1</v>
      </c>
      <c r="L923" s="102"/>
      <c r="M923" s="107"/>
      <c r="N923" s="108"/>
      <c r="O923" s="108"/>
      <c r="P923" s="108"/>
      <c r="Q923" s="108"/>
      <c r="R923" s="108"/>
      <c r="S923" s="108"/>
      <c r="T923" s="109"/>
      <c r="AT923" s="105" t="s">
        <v>144</v>
      </c>
      <c r="AU923" s="105" t="s">
        <v>81</v>
      </c>
      <c r="AV923" s="103" t="s">
        <v>79</v>
      </c>
      <c r="AW923" s="103" t="s">
        <v>29</v>
      </c>
      <c r="AX923" s="103" t="s">
        <v>71</v>
      </c>
      <c r="AY923" s="105" t="s">
        <v>135</v>
      </c>
    </row>
    <row r="924" spans="1:65" s="111" customFormat="1">
      <c r="B924" s="110"/>
      <c r="D924" s="104" t="s">
        <v>144</v>
      </c>
      <c r="E924" s="112" t="s">
        <v>1</v>
      </c>
      <c r="F924" s="113" t="s">
        <v>859</v>
      </c>
      <c r="H924" s="114">
        <v>3.5</v>
      </c>
      <c r="L924" s="110"/>
      <c r="M924" s="115"/>
      <c r="N924" s="116"/>
      <c r="O924" s="116"/>
      <c r="P924" s="116"/>
      <c r="Q924" s="116"/>
      <c r="R924" s="116"/>
      <c r="S924" s="116"/>
      <c r="T924" s="117"/>
      <c r="AT924" s="112" t="s">
        <v>144</v>
      </c>
      <c r="AU924" s="112" t="s">
        <v>81</v>
      </c>
      <c r="AV924" s="111" t="s">
        <v>81</v>
      </c>
      <c r="AW924" s="111" t="s">
        <v>29</v>
      </c>
      <c r="AX924" s="111" t="s">
        <v>71</v>
      </c>
      <c r="AY924" s="112" t="s">
        <v>135</v>
      </c>
    </row>
    <row r="925" spans="1:65" s="103" customFormat="1">
      <c r="B925" s="102"/>
      <c r="D925" s="104" t="s">
        <v>144</v>
      </c>
      <c r="E925" s="105" t="s">
        <v>1</v>
      </c>
      <c r="F925" s="106" t="s">
        <v>1197</v>
      </c>
      <c r="H925" s="105" t="s">
        <v>1</v>
      </c>
      <c r="L925" s="102"/>
      <c r="M925" s="107"/>
      <c r="N925" s="108"/>
      <c r="O925" s="108"/>
      <c r="P925" s="108"/>
      <c r="Q925" s="108"/>
      <c r="R925" s="108"/>
      <c r="S925" s="108"/>
      <c r="T925" s="109"/>
      <c r="AT925" s="105" t="s">
        <v>144</v>
      </c>
      <c r="AU925" s="105" t="s">
        <v>81</v>
      </c>
      <c r="AV925" s="103" t="s">
        <v>79</v>
      </c>
      <c r="AW925" s="103" t="s">
        <v>29</v>
      </c>
      <c r="AX925" s="103" t="s">
        <v>71</v>
      </c>
      <c r="AY925" s="105" t="s">
        <v>135</v>
      </c>
    </row>
    <row r="926" spans="1:65" s="111" customFormat="1">
      <c r="B926" s="110"/>
      <c r="D926" s="104" t="s">
        <v>144</v>
      </c>
      <c r="E926" s="112" t="s">
        <v>1</v>
      </c>
      <c r="F926" s="113" t="s">
        <v>1211</v>
      </c>
      <c r="H926" s="114">
        <v>5.61</v>
      </c>
      <c r="L926" s="110"/>
      <c r="M926" s="115"/>
      <c r="N926" s="116"/>
      <c r="O926" s="116"/>
      <c r="P926" s="116"/>
      <c r="Q926" s="116"/>
      <c r="R926" s="116"/>
      <c r="S926" s="116"/>
      <c r="T926" s="117"/>
      <c r="AT926" s="112" t="s">
        <v>144</v>
      </c>
      <c r="AU926" s="112" t="s">
        <v>81</v>
      </c>
      <c r="AV926" s="111" t="s">
        <v>81</v>
      </c>
      <c r="AW926" s="111" t="s">
        <v>29</v>
      </c>
      <c r="AX926" s="111" t="s">
        <v>71</v>
      </c>
      <c r="AY926" s="112" t="s">
        <v>135</v>
      </c>
    </row>
    <row r="927" spans="1:65" s="119" customFormat="1">
      <c r="B927" s="118"/>
      <c r="D927" s="104" t="s">
        <v>144</v>
      </c>
      <c r="E927" s="120" t="s">
        <v>1</v>
      </c>
      <c r="F927" s="121" t="s">
        <v>156</v>
      </c>
      <c r="H927" s="122">
        <v>673.73199999999997</v>
      </c>
      <c r="L927" s="118"/>
      <c r="M927" s="123"/>
      <c r="N927" s="124"/>
      <c r="O927" s="124"/>
      <c r="P927" s="124"/>
      <c r="Q927" s="124"/>
      <c r="R927" s="124"/>
      <c r="S927" s="124"/>
      <c r="T927" s="125"/>
      <c r="AT927" s="120" t="s">
        <v>144</v>
      </c>
      <c r="AU927" s="120" t="s">
        <v>81</v>
      </c>
      <c r="AV927" s="119" t="s">
        <v>142</v>
      </c>
      <c r="AW927" s="119" t="s">
        <v>29</v>
      </c>
      <c r="AX927" s="119" t="s">
        <v>79</v>
      </c>
      <c r="AY927" s="120" t="s">
        <v>135</v>
      </c>
    </row>
    <row r="928" spans="1:65" s="15" customFormat="1" ht="24.2" customHeight="1">
      <c r="A928" s="154"/>
      <c r="B928" s="8"/>
      <c r="C928" s="91" t="s">
        <v>1212</v>
      </c>
      <c r="D928" s="91" t="s">
        <v>138</v>
      </c>
      <c r="E928" s="92" t="s">
        <v>1213</v>
      </c>
      <c r="F928" s="93" t="s">
        <v>1214</v>
      </c>
      <c r="G928" s="94" t="s">
        <v>141</v>
      </c>
      <c r="H928" s="95">
        <v>673.73199999999997</v>
      </c>
      <c r="I928" s="96"/>
      <c r="J928" s="97">
        <f>ROUND(I928*H928,2)</f>
        <v>0</v>
      </c>
      <c r="K928" s="98"/>
      <c r="L928" s="8"/>
      <c r="M928" s="231" t="s">
        <v>1</v>
      </c>
      <c r="N928" s="99" t="s">
        <v>36</v>
      </c>
      <c r="O928" s="28"/>
      <c r="P928" s="100">
        <f>O928*H928</f>
        <v>0</v>
      </c>
      <c r="Q928" s="100">
        <v>2.0000000000000001E-4</v>
      </c>
      <c r="R928" s="100">
        <f>Q928*H928</f>
        <v>0.13474639999999999</v>
      </c>
      <c r="S928" s="100">
        <v>0</v>
      </c>
      <c r="T928" s="101">
        <f>S928*H928</f>
        <v>0</v>
      </c>
      <c r="U928" s="154"/>
      <c r="V928" s="154"/>
      <c r="W928" s="154"/>
      <c r="X928" s="154"/>
      <c r="Y928" s="154"/>
      <c r="Z928" s="154"/>
      <c r="AA928" s="154"/>
      <c r="AB928" s="154"/>
      <c r="AC928" s="154"/>
      <c r="AD928" s="154"/>
      <c r="AE928" s="154"/>
      <c r="AR928" s="232" t="s">
        <v>242</v>
      </c>
      <c r="AT928" s="232" t="s">
        <v>138</v>
      </c>
      <c r="AU928" s="232" t="s">
        <v>81</v>
      </c>
      <c r="AY928" s="191" t="s">
        <v>135</v>
      </c>
      <c r="BE928" s="233">
        <f>IF(N928="základní",J928,0)</f>
        <v>0</v>
      </c>
      <c r="BF928" s="233">
        <f>IF(N928="snížená",J928,0)</f>
        <v>0</v>
      </c>
      <c r="BG928" s="233">
        <f>IF(N928="zákl. přenesená",J928,0)</f>
        <v>0</v>
      </c>
      <c r="BH928" s="233">
        <f>IF(N928="sníž. přenesená",J928,0)</f>
        <v>0</v>
      </c>
      <c r="BI928" s="233">
        <f>IF(N928="nulová",J928,0)</f>
        <v>0</v>
      </c>
      <c r="BJ928" s="191" t="s">
        <v>79</v>
      </c>
      <c r="BK928" s="233">
        <f>ROUND(I928*H928,2)</f>
        <v>0</v>
      </c>
      <c r="BL928" s="191" t="s">
        <v>242</v>
      </c>
      <c r="BM928" s="232" t="s">
        <v>1215</v>
      </c>
    </row>
    <row r="929" spans="1:65" s="15" customFormat="1" ht="33" customHeight="1">
      <c r="A929" s="154"/>
      <c r="B929" s="8"/>
      <c r="C929" s="91" t="s">
        <v>1216</v>
      </c>
      <c r="D929" s="91" t="s">
        <v>138</v>
      </c>
      <c r="E929" s="92" t="s">
        <v>1217</v>
      </c>
      <c r="F929" s="93" t="s">
        <v>1218</v>
      </c>
      <c r="G929" s="94" t="s">
        <v>141</v>
      </c>
      <c r="H929" s="95">
        <v>673.73199999999997</v>
      </c>
      <c r="I929" s="96"/>
      <c r="J929" s="97">
        <f>ROUND(I929*H929,2)</f>
        <v>0</v>
      </c>
      <c r="K929" s="98"/>
      <c r="L929" s="8"/>
      <c r="M929" s="231" t="s">
        <v>1</v>
      </c>
      <c r="N929" s="99" t="s">
        <v>36</v>
      </c>
      <c r="O929" s="28"/>
      <c r="P929" s="100">
        <f>O929*H929</f>
        <v>0</v>
      </c>
      <c r="Q929" s="100">
        <v>2.5999999999999998E-4</v>
      </c>
      <c r="R929" s="100">
        <f>Q929*H929</f>
        <v>0.17517031999999999</v>
      </c>
      <c r="S929" s="100">
        <v>0</v>
      </c>
      <c r="T929" s="101">
        <f>S929*H929</f>
        <v>0</v>
      </c>
      <c r="U929" s="154"/>
      <c r="V929" s="154"/>
      <c r="W929" s="154"/>
      <c r="X929" s="154"/>
      <c r="Y929" s="154"/>
      <c r="Z929" s="154"/>
      <c r="AA929" s="154"/>
      <c r="AB929" s="154"/>
      <c r="AC929" s="154"/>
      <c r="AD929" s="154"/>
      <c r="AE929" s="154"/>
      <c r="AR929" s="232" t="s">
        <v>242</v>
      </c>
      <c r="AT929" s="232" t="s">
        <v>138</v>
      </c>
      <c r="AU929" s="232" t="s">
        <v>81</v>
      </c>
      <c r="AY929" s="191" t="s">
        <v>135</v>
      </c>
      <c r="BE929" s="233">
        <f>IF(N929="základní",J929,0)</f>
        <v>0</v>
      </c>
      <c r="BF929" s="233">
        <f>IF(N929="snížená",J929,0)</f>
        <v>0</v>
      </c>
      <c r="BG929" s="233">
        <f>IF(N929="zákl. přenesená",J929,0)</f>
        <v>0</v>
      </c>
      <c r="BH929" s="233">
        <f>IF(N929="sníž. přenesená",J929,0)</f>
        <v>0</v>
      </c>
      <c r="BI929" s="233">
        <f>IF(N929="nulová",J929,0)</f>
        <v>0</v>
      </c>
      <c r="BJ929" s="191" t="s">
        <v>79</v>
      </c>
      <c r="BK929" s="233">
        <f>ROUND(I929*H929,2)</f>
        <v>0</v>
      </c>
      <c r="BL929" s="191" t="s">
        <v>242</v>
      </c>
      <c r="BM929" s="232" t="s">
        <v>1219</v>
      </c>
    </row>
    <row r="930" spans="1:65" s="81" customFormat="1" ht="25.9" customHeight="1">
      <c r="B930" s="80"/>
      <c r="D930" s="82" t="s">
        <v>70</v>
      </c>
      <c r="E930" s="83" t="s">
        <v>1220</v>
      </c>
      <c r="F930" s="83" t="s">
        <v>1221</v>
      </c>
      <c r="J930" s="84">
        <f>BK930</f>
        <v>0</v>
      </c>
      <c r="L930" s="80"/>
      <c r="M930" s="85"/>
      <c r="N930" s="86"/>
      <c r="O930" s="86"/>
      <c r="P930" s="87">
        <f>SUM(P931:P944)</f>
        <v>0</v>
      </c>
      <c r="Q930" s="86"/>
      <c r="R930" s="87">
        <f>SUM(R931:R944)</f>
        <v>0</v>
      </c>
      <c r="S930" s="86"/>
      <c r="T930" s="88">
        <f>SUM(T931:T944)</f>
        <v>0</v>
      </c>
      <c r="AR930" s="82" t="s">
        <v>142</v>
      </c>
      <c r="AT930" s="229" t="s">
        <v>70</v>
      </c>
      <c r="AU930" s="229" t="s">
        <v>71</v>
      </c>
      <c r="AY930" s="82" t="s">
        <v>135</v>
      </c>
      <c r="BK930" s="230">
        <f>SUM(BK931:BK944)</f>
        <v>0</v>
      </c>
    </row>
    <row r="931" spans="1:65" s="15" customFormat="1" ht="16.5" customHeight="1">
      <c r="A931" s="154"/>
      <c r="B931" s="8"/>
      <c r="C931" s="91" t="s">
        <v>1222</v>
      </c>
      <c r="D931" s="91" t="s">
        <v>138</v>
      </c>
      <c r="E931" s="92" t="s">
        <v>1223</v>
      </c>
      <c r="F931" s="93" t="s">
        <v>1224</v>
      </c>
      <c r="G931" s="94" t="s">
        <v>1225</v>
      </c>
      <c r="H931" s="95">
        <v>1</v>
      </c>
      <c r="I931" s="96"/>
      <c r="J931" s="97">
        <f>ROUND(I931*H931,2)</f>
        <v>0</v>
      </c>
      <c r="K931" s="98"/>
      <c r="L931" s="8"/>
      <c r="M931" s="231" t="s">
        <v>1</v>
      </c>
      <c r="N931" s="99" t="s">
        <v>36</v>
      </c>
      <c r="O931" s="28"/>
      <c r="P931" s="100">
        <f>O931*H931</f>
        <v>0</v>
      </c>
      <c r="Q931" s="100">
        <v>0</v>
      </c>
      <c r="R931" s="100">
        <f>Q931*H931</f>
        <v>0</v>
      </c>
      <c r="S931" s="100">
        <v>0</v>
      </c>
      <c r="T931" s="101">
        <f>S931*H931</f>
        <v>0</v>
      </c>
      <c r="U931" s="154"/>
      <c r="V931" s="154"/>
      <c r="W931" s="154"/>
      <c r="X931" s="154"/>
      <c r="Y931" s="154"/>
      <c r="Z931" s="154"/>
      <c r="AA931" s="154"/>
      <c r="AB931" s="154"/>
      <c r="AC931" s="154"/>
      <c r="AD931" s="154"/>
      <c r="AE931" s="154"/>
      <c r="AR931" s="232" t="s">
        <v>1226</v>
      </c>
      <c r="AT931" s="232" t="s">
        <v>138</v>
      </c>
      <c r="AU931" s="232" t="s">
        <v>79</v>
      </c>
      <c r="AY931" s="191" t="s">
        <v>135</v>
      </c>
      <c r="BE931" s="233">
        <f>IF(N931="základní",J931,0)</f>
        <v>0</v>
      </c>
      <c r="BF931" s="233">
        <f>IF(N931="snížená",J931,0)</f>
        <v>0</v>
      </c>
      <c r="BG931" s="233">
        <f>IF(N931="zákl. přenesená",J931,0)</f>
        <v>0</v>
      </c>
      <c r="BH931" s="233">
        <f>IF(N931="sníž. přenesená",J931,0)</f>
        <v>0</v>
      </c>
      <c r="BI931" s="233">
        <f>IF(N931="nulová",J931,0)</f>
        <v>0</v>
      </c>
      <c r="BJ931" s="191" t="s">
        <v>79</v>
      </c>
      <c r="BK931" s="233">
        <f>ROUND(I931*H931,2)</f>
        <v>0</v>
      </c>
      <c r="BL931" s="191" t="s">
        <v>1226</v>
      </c>
      <c r="BM931" s="232" t="s">
        <v>1227</v>
      </c>
    </row>
    <row r="932" spans="1:65" s="103" customFormat="1" ht="22.5">
      <c r="B932" s="102"/>
      <c r="D932" s="104" t="s">
        <v>144</v>
      </c>
      <c r="E932" s="105" t="s">
        <v>1</v>
      </c>
      <c r="F932" s="106" t="s">
        <v>1228</v>
      </c>
      <c r="H932" s="105" t="s">
        <v>1</v>
      </c>
      <c r="L932" s="102"/>
      <c r="M932" s="107"/>
      <c r="N932" s="108"/>
      <c r="O932" s="108"/>
      <c r="P932" s="108"/>
      <c r="Q932" s="108"/>
      <c r="R932" s="108"/>
      <c r="S932" s="108"/>
      <c r="T932" s="109"/>
      <c r="AT932" s="105" t="s">
        <v>144</v>
      </c>
      <c r="AU932" s="105" t="s">
        <v>79</v>
      </c>
      <c r="AV932" s="103" t="s">
        <v>79</v>
      </c>
      <c r="AW932" s="103" t="s">
        <v>29</v>
      </c>
      <c r="AX932" s="103" t="s">
        <v>71</v>
      </c>
      <c r="AY932" s="105" t="s">
        <v>135</v>
      </c>
    </row>
    <row r="933" spans="1:65" s="103" customFormat="1">
      <c r="B933" s="102"/>
      <c r="D933" s="104" t="s">
        <v>144</v>
      </c>
      <c r="E933" s="105" t="s">
        <v>1</v>
      </c>
      <c r="F933" s="106" t="s">
        <v>1229</v>
      </c>
      <c r="H933" s="105" t="s">
        <v>1</v>
      </c>
      <c r="L933" s="102"/>
      <c r="M933" s="107"/>
      <c r="N933" s="108"/>
      <c r="O933" s="108"/>
      <c r="P933" s="108"/>
      <c r="Q933" s="108"/>
      <c r="R933" s="108"/>
      <c r="S933" s="108"/>
      <c r="T933" s="109"/>
      <c r="AT933" s="105" t="s">
        <v>144</v>
      </c>
      <c r="AU933" s="105" t="s">
        <v>79</v>
      </c>
      <c r="AV933" s="103" t="s">
        <v>79</v>
      </c>
      <c r="AW933" s="103" t="s">
        <v>29</v>
      </c>
      <c r="AX933" s="103" t="s">
        <v>71</v>
      </c>
      <c r="AY933" s="105" t="s">
        <v>135</v>
      </c>
    </row>
    <row r="934" spans="1:65" s="103" customFormat="1">
      <c r="B934" s="102"/>
      <c r="D934" s="104" t="s">
        <v>144</v>
      </c>
      <c r="E934" s="105" t="s">
        <v>1</v>
      </c>
      <c r="F934" s="106" t="s">
        <v>1230</v>
      </c>
      <c r="H934" s="105" t="s">
        <v>1</v>
      </c>
      <c r="L934" s="102"/>
      <c r="M934" s="107"/>
      <c r="N934" s="108"/>
      <c r="O934" s="108"/>
      <c r="P934" s="108"/>
      <c r="Q934" s="108"/>
      <c r="R934" s="108"/>
      <c r="S934" s="108"/>
      <c r="T934" s="109"/>
      <c r="AT934" s="105" t="s">
        <v>144</v>
      </c>
      <c r="AU934" s="105" t="s">
        <v>79</v>
      </c>
      <c r="AV934" s="103" t="s">
        <v>79</v>
      </c>
      <c r="AW934" s="103" t="s">
        <v>29</v>
      </c>
      <c r="AX934" s="103" t="s">
        <v>71</v>
      </c>
      <c r="AY934" s="105" t="s">
        <v>135</v>
      </c>
    </row>
    <row r="935" spans="1:65" s="111" customFormat="1">
      <c r="B935" s="110"/>
      <c r="D935" s="104" t="s">
        <v>144</v>
      </c>
      <c r="E935" s="112" t="s">
        <v>1</v>
      </c>
      <c r="F935" s="113" t="s">
        <v>79</v>
      </c>
      <c r="H935" s="114">
        <v>1</v>
      </c>
      <c r="L935" s="110"/>
      <c r="M935" s="115"/>
      <c r="N935" s="116"/>
      <c r="O935" s="116"/>
      <c r="P935" s="116"/>
      <c r="Q935" s="116"/>
      <c r="R935" s="116"/>
      <c r="S935" s="116"/>
      <c r="T935" s="117"/>
      <c r="AT935" s="112" t="s">
        <v>144</v>
      </c>
      <c r="AU935" s="112" t="s">
        <v>79</v>
      </c>
      <c r="AV935" s="111" t="s">
        <v>81</v>
      </c>
      <c r="AW935" s="111" t="s">
        <v>29</v>
      </c>
      <c r="AX935" s="111" t="s">
        <v>79</v>
      </c>
      <c r="AY935" s="112" t="s">
        <v>135</v>
      </c>
    </row>
    <row r="936" spans="1:65" s="15" customFormat="1" ht="16.5" customHeight="1">
      <c r="A936" s="154"/>
      <c r="B936" s="8"/>
      <c r="C936" s="91" t="s">
        <v>1231</v>
      </c>
      <c r="D936" s="91" t="s">
        <v>138</v>
      </c>
      <c r="E936" s="92" t="s">
        <v>1232</v>
      </c>
      <c r="F936" s="93" t="s">
        <v>1233</v>
      </c>
      <c r="G936" s="94" t="s">
        <v>333</v>
      </c>
      <c r="H936" s="95">
        <v>1</v>
      </c>
      <c r="I936" s="96"/>
      <c r="J936" s="97">
        <f>ROUND(I936*H936,2)</f>
        <v>0</v>
      </c>
      <c r="K936" s="98"/>
      <c r="L936" s="8"/>
      <c r="M936" s="231" t="s">
        <v>1</v>
      </c>
      <c r="N936" s="99" t="s">
        <v>36</v>
      </c>
      <c r="O936" s="28"/>
      <c r="P936" s="100">
        <f>O936*H936</f>
        <v>0</v>
      </c>
      <c r="Q936" s="100">
        <v>0</v>
      </c>
      <c r="R936" s="100">
        <f>Q936*H936</f>
        <v>0</v>
      </c>
      <c r="S936" s="100">
        <v>0</v>
      </c>
      <c r="T936" s="101">
        <f>S936*H936</f>
        <v>0</v>
      </c>
      <c r="U936" s="154"/>
      <c r="V936" s="154"/>
      <c r="W936" s="154"/>
      <c r="X936" s="154"/>
      <c r="Y936" s="154"/>
      <c r="Z936" s="154"/>
      <c r="AA936" s="154"/>
      <c r="AB936" s="154"/>
      <c r="AC936" s="154"/>
      <c r="AD936" s="154"/>
      <c r="AE936" s="154"/>
      <c r="AR936" s="232" t="s">
        <v>1226</v>
      </c>
      <c r="AT936" s="232" t="s">
        <v>138</v>
      </c>
      <c r="AU936" s="232" t="s">
        <v>79</v>
      </c>
      <c r="AY936" s="191" t="s">
        <v>135</v>
      </c>
      <c r="BE936" s="233">
        <f>IF(N936="základní",J936,0)</f>
        <v>0</v>
      </c>
      <c r="BF936" s="233">
        <f>IF(N936="snížená",J936,0)</f>
        <v>0</v>
      </c>
      <c r="BG936" s="233">
        <f>IF(N936="zákl. přenesená",J936,0)</f>
        <v>0</v>
      </c>
      <c r="BH936" s="233">
        <f>IF(N936="sníž. přenesená",J936,0)</f>
        <v>0</v>
      </c>
      <c r="BI936" s="233">
        <f>IF(N936="nulová",J936,0)</f>
        <v>0</v>
      </c>
      <c r="BJ936" s="191" t="s">
        <v>79</v>
      </c>
      <c r="BK936" s="233">
        <f>ROUND(I936*H936,2)</f>
        <v>0</v>
      </c>
      <c r="BL936" s="191" t="s">
        <v>1226</v>
      </c>
      <c r="BM936" s="232" t="s">
        <v>1234</v>
      </c>
    </row>
    <row r="937" spans="1:65" s="103" customFormat="1" ht="22.5">
      <c r="B937" s="102"/>
      <c r="D937" s="104" t="s">
        <v>144</v>
      </c>
      <c r="E937" s="105" t="s">
        <v>1</v>
      </c>
      <c r="F937" s="106" t="s">
        <v>1235</v>
      </c>
      <c r="H937" s="105" t="s">
        <v>1</v>
      </c>
      <c r="L937" s="102"/>
      <c r="M937" s="107"/>
      <c r="N937" s="108"/>
      <c r="O937" s="108"/>
      <c r="P937" s="108"/>
      <c r="Q937" s="108"/>
      <c r="R937" s="108"/>
      <c r="S937" s="108"/>
      <c r="T937" s="109"/>
      <c r="AT937" s="105" t="s">
        <v>144</v>
      </c>
      <c r="AU937" s="105" t="s">
        <v>79</v>
      </c>
      <c r="AV937" s="103" t="s">
        <v>79</v>
      </c>
      <c r="AW937" s="103" t="s">
        <v>29</v>
      </c>
      <c r="AX937" s="103" t="s">
        <v>71</v>
      </c>
      <c r="AY937" s="105" t="s">
        <v>135</v>
      </c>
    </row>
    <row r="938" spans="1:65" s="103" customFormat="1">
      <c r="B938" s="102"/>
      <c r="D938" s="104" t="s">
        <v>144</v>
      </c>
      <c r="E938" s="105" t="s">
        <v>1</v>
      </c>
      <c r="F938" s="106" t="s">
        <v>1236</v>
      </c>
      <c r="H938" s="105" t="s">
        <v>1</v>
      </c>
      <c r="L938" s="102"/>
      <c r="M938" s="107"/>
      <c r="N938" s="108"/>
      <c r="O938" s="108"/>
      <c r="P938" s="108"/>
      <c r="Q938" s="108"/>
      <c r="R938" s="108"/>
      <c r="S938" s="108"/>
      <c r="T938" s="109"/>
      <c r="AT938" s="105" t="s">
        <v>144</v>
      </c>
      <c r="AU938" s="105" t="s">
        <v>79</v>
      </c>
      <c r="AV938" s="103" t="s">
        <v>79</v>
      </c>
      <c r="AW938" s="103" t="s">
        <v>29</v>
      </c>
      <c r="AX938" s="103" t="s">
        <v>71</v>
      </c>
      <c r="AY938" s="105" t="s">
        <v>135</v>
      </c>
    </row>
    <row r="939" spans="1:65" s="103" customFormat="1">
      <c r="B939" s="102"/>
      <c r="D939" s="104" t="s">
        <v>144</v>
      </c>
      <c r="E939" s="105" t="s">
        <v>1</v>
      </c>
      <c r="F939" s="106" t="s">
        <v>1237</v>
      </c>
      <c r="H939" s="105" t="s">
        <v>1</v>
      </c>
      <c r="L939" s="102"/>
      <c r="M939" s="107"/>
      <c r="N939" s="108"/>
      <c r="O939" s="108"/>
      <c r="P939" s="108"/>
      <c r="Q939" s="108"/>
      <c r="R939" s="108"/>
      <c r="S939" s="108"/>
      <c r="T939" s="109"/>
      <c r="AT939" s="105" t="s">
        <v>144</v>
      </c>
      <c r="AU939" s="105" t="s">
        <v>79</v>
      </c>
      <c r="AV939" s="103" t="s">
        <v>79</v>
      </c>
      <c r="AW939" s="103" t="s">
        <v>29</v>
      </c>
      <c r="AX939" s="103" t="s">
        <v>71</v>
      </c>
      <c r="AY939" s="105" t="s">
        <v>135</v>
      </c>
    </row>
    <row r="940" spans="1:65" s="103" customFormat="1" ht="22.5">
      <c r="B940" s="102"/>
      <c r="D940" s="104" t="s">
        <v>144</v>
      </c>
      <c r="E940" s="105" t="s">
        <v>1</v>
      </c>
      <c r="F940" s="106" t="s">
        <v>1238</v>
      </c>
      <c r="H940" s="105" t="s">
        <v>1</v>
      </c>
      <c r="L940" s="102"/>
      <c r="M940" s="107"/>
      <c r="N940" s="108"/>
      <c r="O940" s="108"/>
      <c r="P940" s="108"/>
      <c r="Q940" s="108"/>
      <c r="R940" s="108"/>
      <c r="S940" s="108"/>
      <c r="T940" s="109"/>
      <c r="AT940" s="105" t="s">
        <v>144</v>
      </c>
      <c r="AU940" s="105" t="s">
        <v>79</v>
      </c>
      <c r="AV940" s="103" t="s">
        <v>79</v>
      </c>
      <c r="AW940" s="103" t="s">
        <v>29</v>
      </c>
      <c r="AX940" s="103" t="s">
        <v>71</v>
      </c>
      <c r="AY940" s="105" t="s">
        <v>135</v>
      </c>
    </row>
    <row r="941" spans="1:65" s="103" customFormat="1">
      <c r="B941" s="102"/>
      <c r="D941" s="104" t="s">
        <v>144</v>
      </c>
      <c r="E941" s="105" t="s">
        <v>1</v>
      </c>
      <c r="F941" s="106" t="s">
        <v>1239</v>
      </c>
      <c r="H941" s="105" t="s">
        <v>1</v>
      </c>
      <c r="L941" s="102"/>
      <c r="M941" s="107"/>
      <c r="N941" s="108"/>
      <c r="O941" s="108"/>
      <c r="P941" s="108"/>
      <c r="Q941" s="108"/>
      <c r="R941" s="108"/>
      <c r="S941" s="108"/>
      <c r="T941" s="109"/>
      <c r="AT941" s="105" t="s">
        <v>144</v>
      </c>
      <c r="AU941" s="105" t="s">
        <v>79</v>
      </c>
      <c r="AV941" s="103" t="s">
        <v>79</v>
      </c>
      <c r="AW941" s="103" t="s">
        <v>29</v>
      </c>
      <c r="AX941" s="103" t="s">
        <v>71</v>
      </c>
      <c r="AY941" s="105" t="s">
        <v>135</v>
      </c>
    </row>
    <row r="942" spans="1:65" s="103" customFormat="1">
      <c r="B942" s="102"/>
      <c r="D942" s="104" t="s">
        <v>144</v>
      </c>
      <c r="E942" s="105" t="s">
        <v>1</v>
      </c>
      <c r="F942" s="106" t="s">
        <v>1240</v>
      </c>
      <c r="H942" s="105" t="s">
        <v>1</v>
      </c>
      <c r="L942" s="102"/>
      <c r="M942" s="107"/>
      <c r="N942" s="108"/>
      <c r="O942" s="108"/>
      <c r="P942" s="108"/>
      <c r="Q942" s="108"/>
      <c r="R942" s="108"/>
      <c r="S942" s="108"/>
      <c r="T942" s="109"/>
      <c r="AT942" s="105" t="s">
        <v>144</v>
      </c>
      <c r="AU942" s="105" t="s">
        <v>79</v>
      </c>
      <c r="AV942" s="103" t="s">
        <v>79</v>
      </c>
      <c r="AW942" s="103" t="s">
        <v>29</v>
      </c>
      <c r="AX942" s="103" t="s">
        <v>71</v>
      </c>
      <c r="AY942" s="105" t="s">
        <v>135</v>
      </c>
    </row>
    <row r="943" spans="1:65" s="111" customFormat="1">
      <c r="B943" s="110"/>
      <c r="D943" s="104" t="s">
        <v>144</v>
      </c>
      <c r="E943" s="112" t="s">
        <v>1</v>
      </c>
      <c r="F943" s="113" t="s">
        <v>79</v>
      </c>
      <c r="H943" s="114">
        <v>1</v>
      </c>
      <c r="L943" s="110"/>
      <c r="M943" s="115"/>
      <c r="N943" s="116"/>
      <c r="O943" s="116"/>
      <c r="P943" s="116"/>
      <c r="Q943" s="116"/>
      <c r="R943" s="116"/>
      <c r="S943" s="116"/>
      <c r="T943" s="117"/>
      <c r="AT943" s="112" t="s">
        <v>144</v>
      </c>
      <c r="AU943" s="112" t="s">
        <v>79</v>
      </c>
      <c r="AV943" s="111" t="s">
        <v>81</v>
      </c>
      <c r="AW943" s="111" t="s">
        <v>29</v>
      </c>
      <c r="AX943" s="111" t="s">
        <v>71</v>
      </c>
      <c r="AY943" s="112" t="s">
        <v>135</v>
      </c>
    </row>
    <row r="944" spans="1:65" s="119" customFormat="1">
      <c r="B944" s="118"/>
      <c r="D944" s="104" t="s">
        <v>144</v>
      </c>
      <c r="E944" s="120" t="s">
        <v>1</v>
      </c>
      <c r="F944" s="121" t="s">
        <v>156</v>
      </c>
      <c r="H944" s="122">
        <v>1</v>
      </c>
      <c r="L944" s="118"/>
      <c r="M944" s="123"/>
      <c r="N944" s="124"/>
      <c r="O944" s="124"/>
      <c r="P944" s="124"/>
      <c r="Q944" s="124"/>
      <c r="R944" s="124"/>
      <c r="S944" s="124"/>
      <c r="T944" s="125"/>
      <c r="AT944" s="120" t="s">
        <v>144</v>
      </c>
      <c r="AU944" s="120" t="s">
        <v>79</v>
      </c>
      <c r="AV944" s="119" t="s">
        <v>142</v>
      </c>
      <c r="AW944" s="119" t="s">
        <v>29</v>
      </c>
      <c r="AX944" s="119" t="s">
        <v>79</v>
      </c>
      <c r="AY944" s="120" t="s">
        <v>135</v>
      </c>
    </row>
    <row r="945" spans="1:65" s="81" customFormat="1" ht="25.9" customHeight="1">
      <c r="B945" s="80"/>
      <c r="D945" s="82" t="s">
        <v>70</v>
      </c>
      <c r="E945" s="83" t="s">
        <v>1241</v>
      </c>
      <c r="F945" s="83" t="s">
        <v>1242</v>
      </c>
      <c r="J945" s="84">
        <f>BK945</f>
        <v>0</v>
      </c>
      <c r="L945" s="80"/>
      <c r="M945" s="85"/>
      <c r="N945" s="86"/>
      <c r="O945" s="86"/>
      <c r="P945" s="87">
        <f>P946+P948+P950+P952</f>
        <v>0</v>
      </c>
      <c r="Q945" s="86"/>
      <c r="R945" s="87">
        <f>R946+R948+R950+R952</f>
        <v>0</v>
      </c>
      <c r="S945" s="86"/>
      <c r="T945" s="88">
        <f>T946+T948+T950+T952</f>
        <v>0</v>
      </c>
      <c r="AR945" s="82" t="s">
        <v>176</v>
      </c>
      <c r="AT945" s="229" t="s">
        <v>70</v>
      </c>
      <c r="AU945" s="229" t="s">
        <v>71</v>
      </c>
      <c r="AY945" s="82" t="s">
        <v>135</v>
      </c>
      <c r="BK945" s="230">
        <f>BK946+BK948+BK950+BK952</f>
        <v>0</v>
      </c>
    </row>
    <row r="946" spans="1:65" s="81" customFormat="1" ht="22.9" customHeight="1">
      <c r="B946" s="80"/>
      <c r="D946" s="82" t="s">
        <v>70</v>
      </c>
      <c r="E946" s="89" t="s">
        <v>1243</v>
      </c>
      <c r="F946" s="89" t="s">
        <v>1244</v>
      </c>
      <c r="I946" s="208"/>
      <c r="J946" s="90">
        <f>BK946</f>
        <v>0</v>
      </c>
      <c r="L946" s="80"/>
      <c r="M946" s="85"/>
      <c r="N946" s="86"/>
      <c r="O946" s="86"/>
      <c r="P946" s="87">
        <f>P947</f>
        <v>0</v>
      </c>
      <c r="Q946" s="86"/>
      <c r="R946" s="87">
        <f>R947</f>
        <v>0</v>
      </c>
      <c r="S946" s="86"/>
      <c r="T946" s="88">
        <f>T947</f>
        <v>0</v>
      </c>
      <c r="AR946" s="82" t="s">
        <v>176</v>
      </c>
      <c r="AT946" s="229" t="s">
        <v>70</v>
      </c>
      <c r="AU946" s="229" t="s">
        <v>79</v>
      </c>
      <c r="AY946" s="82" t="s">
        <v>135</v>
      </c>
      <c r="BK946" s="230">
        <f>BK947</f>
        <v>0</v>
      </c>
    </row>
    <row r="947" spans="1:65" s="15" customFormat="1" ht="16.5" customHeight="1">
      <c r="A947" s="154"/>
      <c r="B947" s="8"/>
      <c r="C947" s="91" t="s">
        <v>1245</v>
      </c>
      <c r="D947" s="91" t="s">
        <v>138</v>
      </c>
      <c r="E947" s="92" t="s">
        <v>1246</v>
      </c>
      <c r="F947" s="93" t="s">
        <v>1244</v>
      </c>
      <c r="G947" s="94" t="s">
        <v>1247</v>
      </c>
      <c r="H947" s="135"/>
      <c r="I947" s="207">
        <f>J97+J102+J118</f>
        <v>0</v>
      </c>
      <c r="J947" s="97">
        <f>ROUND(I947*H947,2)/100</f>
        <v>0</v>
      </c>
      <c r="K947" s="98"/>
      <c r="L947" s="8"/>
      <c r="M947" s="231" t="s">
        <v>1</v>
      </c>
      <c r="N947" s="99" t="s">
        <v>36</v>
      </c>
      <c r="O947" s="28"/>
      <c r="P947" s="100">
        <f>O947*H947</f>
        <v>0</v>
      </c>
      <c r="Q947" s="100">
        <v>0</v>
      </c>
      <c r="R947" s="100">
        <f>Q947*H947</f>
        <v>0</v>
      </c>
      <c r="S947" s="100">
        <v>0</v>
      </c>
      <c r="T947" s="101">
        <f>S947*H947</f>
        <v>0</v>
      </c>
      <c r="U947" s="154"/>
      <c r="V947" s="154"/>
      <c r="W947" s="154"/>
      <c r="X947" s="154"/>
      <c r="Y947" s="154"/>
      <c r="Z947" s="154"/>
      <c r="AA947" s="154"/>
      <c r="AB947" s="154"/>
      <c r="AC947" s="154"/>
      <c r="AD947" s="154"/>
      <c r="AE947" s="154"/>
      <c r="AR947" s="232" t="s">
        <v>1248</v>
      </c>
      <c r="AT947" s="232" t="s">
        <v>138</v>
      </c>
      <c r="AU947" s="232" t="s">
        <v>81</v>
      </c>
      <c r="AY947" s="191" t="s">
        <v>135</v>
      </c>
      <c r="BE947" s="233">
        <f>IF(N947="základní",J947,0)</f>
        <v>0</v>
      </c>
      <c r="BF947" s="233">
        <f>IF(N947="snížená",J947,0)</f>
        <v>0</v>
      </c>
      <c r="BG947" s="233">
        <f>IF(N947="zákl. přenesená",J947,0)</f>
        <v>0</v>
      </c>
      <c r="BH947" s="233">
        <f>IF(N947="sníž. přenesená",J947,0)</f>
        <v>0</v>
      </c>
      <c r="BI947" s="233">
        <f>IF(N947="nulová",J947,0)</f>
        <v>0</v>
      </c>
      <c r="BJ947" s="191" t="s">
        <v>79</v>
      </c>
      <c r="BK947" s="233">
        <f>ROUND(I947*H947,2)/100</f>
        <v>0</v>
      </c>
      <c r="BL947" s="191" t="s">
        <v>1248</v>
      </c>
      <c r="BM947" s="232" t="s">
        <v>1249</v>
      </c>
    </row>
    <row r="948" spans="1:65" s="81" customFormat="1" ht="22.9" customHeight="1">
      <c r="B948" s="80"/>
      <c r="D948" s="82" t="s">
        <v>70</v>
      </c>
      <c r="E948" s="89" t="s">
        <v>1250</v>
      </c>
      <c r="F948" s="89" t="s">
        <v>1251</v>
      </c>
      <c r="I948" s="208"/>
      <c r="J948" s="90">
        <f>BK948</f>
        <v>0</v>
      </c>
      <c r="L948" s="80"/>
      <c r="M948" s="85"/>
      <c r="N948" s="86"/>
      <c r="O948" s="86"/>
      <c r="P948" s="87">
        <f>P949</f>
        <v>0</v>
      </c>
      <c r="Q948" s="86"/>
      <c r="R948" s="87">
        <f>R949</f>
        <v>0</v>
      </c>
      <c r="S948" s="86"/>
      <c r="T948" s="88">
        <f>T949</f>
        <v>0</v>
      </c>
      <c r="AR948" s="82" t="s">
        <v>176</v>
      </c>
      <c r="AT948" s="229" t="s">
        <v>70</v>
      </c>
      <c r="AU948" s="229" t="s">
        <v>79</v>
      </c>
      <c r="AY948" s="82" t="s">
        <v>135</v>
      </c>
      <c r="BK948" s="230">
        <f>BK949</f>
        <v>0</v>
      </c>
    </row>
    <row r="949" spans="1:65" s="15" customFormat="1" ht="16.5" customHeight="1">
      <c r="A949" s="154"/>
      <c r="B949" s="8"/>
      <c r="C949" s="91" t="s">
        <v>1252</v>
      </c>
      <c r="D949" s="91" t="s">
        <v>138</v>
      </c>
      <c r="E949" s="92" t="s">
        <v>1253</v>
      </c>
      <c r="F949" s="93" t="s">
        <v>1254</v>
      </c>
      <c r="G949" s="94" t="s">
        <v>1247</v>
      </c>
      <c r="H949" s="135"/>
      <c r="I949" s="207">
        <f>J97+J102+J118</f>
        <v>0</v>
      </c>
      <c r="J949" s="97">
        <f>ROUND(I949*H949,2)/100</f>
        <v>0</v>
      </c>
      <c r="K949" s="98"/>
      <c r="L949" s="8"/>
      <c r="M949" s="231" t="s">
        <v>1</v>
      </c>
      <c r="N949" s="99" t="s">
        <v>36</v>
      </c>
      <c r="O949" s="28"/>
      <c r="P949" s="100">
        <f>O949*H949</f>
        <v>0</v>
      </c>
      <c r="Q949" s="100">
        <v>0</v>
      </c>
      <c r="R949" s="100">
        <f>Q949*H949</f>
        <v>0</v>
      </c>
      <c r="S949" s="100">
        <v>0</v>
      </c>
      <c r="T949" s="101">
        <f>S949*H949</f>
        <v>0</v>
      </c>
      <c r="U949" s="154"/>
      <c r="V949" s="154"/>
      <c r="W949" s="154"/>
      <c r="X949" s="154"/>
      <c r="Y949" s="154"/>
      <c r="Z949" s="154"/>
      <c r="AA949" s="154"/>
      <c r="AB949" s="154"/>
      <c r="AC949" s="154"/>
      <c r="AD949" s="154"/>
      <c r="AE949" s="154"/>
      <c r="AR949" s="232" t="s">
        <v>1248</v>
      </c>
      <c r="AT949" s="232" t="s">
        <v>138</v>
      </c>
      <c r="AU949" s="232" t="s">
        <v>81</v>
      </c>
      <c r="AY949" s="191" t="s">
        <v>135</v>
      </c>
      <c r="BE949" s="233">
        <f>IF(N949="základní",J949,0)</f>
        <v>0</v>
      </c>
      <c r="BF949" s="233">
        <f>IF(N949="snížená",J949,0)</f>
        <v>0</v>
      </c>
      <c r="BG949" s="233">
        <f>IF(N949="zákl. přenesená",J949,0)</f>
        <v>0</v>
      </c>
      <c r="BH949" s="233">
        <f>IF(N949="sníž. přenesená",J949,0)</f>
        <v>0</v>
      </c>
      <c r="BI949" s="233">
        <f>IF(N949="nulová",J949,0)</f>
        <v>0</v>
      </c>
      <c r="BJ949" s="191" t="s">
        <v>79</v>
      </c>
      <c r="BK949" s="233">
        <f>ROUND(I949*H949,2)/100</f>
        <v>0</v>
      </c>
      <c r="BL949" s="191" t="s">
        <v>1248</v>
      </c>
      <c r="BM949" s="232" t="s">
        <v>1255</v>
      </c>
    </row>
    <row r="950" spans="1:65" s="81" customFormat="1" ht="22.9" customHeight="1">
      <c r="B950" s="80"/>
      <c r="D950" s="82" t="s">
        <v>70</v>
      </c>
      <c r="E950" s="89" t="s">
        <v>1256</v>
      </c>
      <c r="F950" s="89" t="s">
        <v>1257</v>
      </c>
      <c r="I950" s="208"/>
      <c r="J950" s="90">
        <f>BK950</f>
        <v>0</v>
      </c>
      <c r="L950" s="80"/>
      <c r="M950" s="85"/>
      <c r="N950" s="86"/>
      <c r="O950" s="86"/>
      <c r="P950" s="87">
        <f>P951</f>
        <v>0</v>
      </c>
      <c r="Q950" s="86"/>
      <c r="R950" s="87">
        <f>R951</f>
        <v>0</v>
      </c>
      <c r="S950" s="86"/>
      <c r="T950" s="88">
        <f>T951</f>
        <v>0</v>
      </c>
      <c r="AR950" s="82" t="s">
        <v>176</v>
      </c>
      <c r="AT950" s="229" t="s">
        <v>70</v>
      </c>
      <c r="AU950" s="229" t="s">
        <v>79</v>
      </c>
      <c r="AY950" s="82" t="s">
        <v>135</v>
      </c>
      <c r="BK950" s="230">
        <f>BK951</f>
        <v>0</v>
      </c>
    </row>
    <row r="951" spans="1:65" s="15" customFormat="1" ht="16.5" customHeight="1">
      <c r="A951" s="154"/>
      <c r="B951" s="8"/>
      <c r="C951" s="91" t="s">
        <v>1258</v>
      </c>
      <c r="D951" s="91" t="s">
        <v>138</v>
      </c>
      <c r="E951" s="92" t="s">
        <v>1259</v>
      </c>
      <c r="F951" s="93" t="s">
        <v>1257</v>
      </c>
      <c r="G951" s="94" t="s">
        <v>1247</v>
      </c>
      <c r="H951" s="135"/>
      <c r="I951" s="207">
        <f>J97+J102+J118</f>
        <v>0</v>
      </c>
      <c r="J951" s="97">
        <f>ROUND(I951*H951,2)/100</f>
        <v>0</v>
      </c>
      <c r="K951" s="98"/>
      <c r="L951" s="8"/>
      <c r="M951" s="231" t="s">
        <v>1</v>
      </c>
      <c r="N951" s="99" t="s">
        <v>36</v>
      </c>
      <c r="O951" s="28"/>
      <c r="P951" s="100">
        <f>O951*H951</f>
        <v>0</v>
      </c>
      <c r="Q951" s="100">
        <v>0</v>
      </c>
      <c r="R951" s="100">
        <f>Q951*H951</f>
        <v>0</v>
      </c>
      <c r="S951" s="100">
        <v>0</v>
      </c>
      <c r="T951" s="101">
        <f>S951*H951</f>
        <v>0</v>
      </c>
      <c r="U951" s="154"/>
      <c r="V951" s="154"/>
      <c r="W951" s="154"/>
      <c r="X951" s="154"/>
      <c r="Y951" s="154"/>
      <c r="Z951" s="154"/>
      <c r="AA951" s="154"/>
      <c r="AB951" s="154"/>
      <c r="AC951" s="154"/>
      <c r="AD951" s="154"/>
      <c r="AE951" s="154"/>
      <c r="AR951" s="232" t="s">
        <v>1248</v>
      </c>
      <c r="AT951" s="232" t="s">
        <v>138</v>
      </c>
      <c r="AU951" s="232" t="s">
        <v>81</v>
      </c>
      <c r="AY951" s="191" t="s">
        <v>135</v>
      </c>
      <c r="BE951" s="233">
        <f>IF(N951="základní",J951,0)</f>
        <v>0</v>
      </c>
      <c r="BF951" s="233">
        <f>IF(N951="snížená",J951,0)</f>
        <v>0</v>
      </c>
      <c r="BG951" s="233">
        <f>IF(N951="zákl. přenesená",J951,0)</f>
        <v>0</v>
      </c>
      <c r="BH951" s="233">
        <f>IF(N951="sníž. přenesená",J951,0)</f>
        <v>0</v>
      </c>
      <c r="BI951" s="233">
        <f>IF(N951="nulová",J951,0)</f>
        <v>0</v>
      </c>
      <c r="BJ951" s="191" t="s">
        <v>79</v>
      </c>
      <c r="BK951" s="233">
        <f>ROUND(I951*H951,2)/100</f>
        <v>0</v>
      </c>
      <c r="BL951" s="191" t="s">
        <v>1248</v>
      </c>
      <c r="BM951" s="232" t="s">
        <v>1260</v>
      </c>
    </row>
    <row r="952" spans="1:65" s="81" customFormat="1" ht="22.9" customHeight="1">
      <c r="B952" s="80"/>
      <c r="D952" s="82" t="s">
        <v>70</v>
      </c>
      <c r="E952" s="89" t="s">
        <v>1261</v>
      </c>
      <c r="F952" s="89" t="s">
        <v>1262</v>
      </c>
      <c r="I952" s="208"/>
      <c r="J952" s="90">
        <f>BK952</f>
        <v>0</v>
      </c>
      <c r="L952" s="80"/>
      <c r="M952" s="85"/>
      <c r="N952" s="86"/>
      <c r="O952" s="86"/>
      <c r="P952" s="87">
        <f>SUM(P953:P958)</f>
        <v>0</v>
      </c>
      <c r="Q952" s="86"/>
      <c r="R952" s="87">
        <f>SUM(R953:R958)</f>
        <v>0</v>
      </c>
      <c r="S952" s="86"/>
      <c r="T952" s="88">
        <f>SUM(T953:T958)</f>
        <v>0</v>
      </c>
      <c r="AR952" s="82" t="s">
        <v>176</v>
      </c>
      <c r="AT952" s="229" t="s">
        <v>70</v>
      </c>
      <c r="AU952" s="229" t="s">
        <v>79</v>
      </c>
      <c r="AY952" s="82" t="s">
        <v>135</v>
      </c>
      <c r="BK952" s="230">
        <f>SUM(BK953:BK958)</f>
        <v>0</v>
      </c>
    </row>
    <row r="953" spans="1:65" s="15" customFormat="1" ht="16.5" customHeight="1">
      <c r="A953" s="154"/>
      <c r="B953" s="8"/>
      <c r="C953" s="91" t="s">
        <v>1263</v>
      </c>
      <c r="D953" s="91" t="s">
        <v>138</v>
      </c>
      <c r="E953" s="92" t="s">
        <v>1264</v>
      </c>
      <c r="F953" s="93" t="s">
        <v>1262</v>
      </c>
      <c r="G953" s="94" t="s">
        <v>1247</v>
      </c>
      <c r="H953" s="135"/>
      <c r="I953" s="207">
        <f>J97+J102+J118</f>
        <v>0</v>
      </c>
      <c r="J953" s="97">
        <f>ROUND(I953*H953,2)/100</f>
        <v>0</v>
      </c>
      <c r="K953" s="98"/>
      <c r="L953" s="8"/>
      <c r="M953" s="231" t="s">
        <v>1</v>
      </c>
      <c r="N953" s="99" t="s">
        <v>36</v>
      </c>
      <c r="O953" s="28"/>
      <c r="P953" s="100">
        <f>O953*H953</f>
        <v>0</v>
      </c>
      <c r="Q953" s="100">
        <v>0</v>
      </c>
      <c r="R953" s="100">
        <f>Q953*H953</f>
        <v>0</v>
      </c>
      <c r="S953" s="100">
        <v>0</v>
      </c>
      <c r="T953" s="101">
        <f>S953*H953</f>
        <v>0</v>
      </c>
      <c r="U953" s="154"/>
      <c r="V953" s="154"/>
      <c r="W953" s="154"/>
      <c r="X953" s="154"/>
      <c r="Y953" s="154"/>
      <c r="Z953" s="154"/>
      <c r="AA953" s="154"/>
      <c r="AB953" s="154"/>
      <c r="AC953" s="154"/>
      <c r="AD953" s="154"/>
      <c r="AE953" s="154"/>
      <c r="AR953" s="232" t="s">
        <v>1248</v>
      </c>
      <c r="AT953" s="232" t="s">
        <v>138</v>
      </c>
      <c r="AU953" s="232" t="s">
        <v>81</v>
      </c>
      <c r="AY953" s="191" t="s">
        <v>135</v>
      </c>
      <c r="BE953" s="233">
        <f>IF(N953="základní",J953,0)</f>
        <v>0</v>
      </c>
      <c r="BF953" s="233">
        <f>IF(N953="snížená",J953,0)</f>
        <v>0</v>
      </c>
      <c r="BG953" s="233">
        <f>IF(N953="zákl. přenesená",J953,0)</f>
        <v>0</v>
      </c>
      <c r="BH953" s="233">
        <f>IF(N953="sníž. přenesená",J953,0)</f>
        <v>0</v>
      </c>
      <c r="BI953" s="233">
        <f>IF(N953="nulová",J953,0)</f>
        <v>0</v>
      </c>
      <c r="BJ953" s="191" t="s">
        <v>79</v>
      </c>
      <c r="BK953" s="233">
        <f>ROUND(I953*H953,2)/100</f>
        <v>0</v>
      </c>
      <c r="BL953" s="191" t="s">
        <v>1248</v>
      </c>
      <c r="BM953" s="232" t="s">
        <v>1265</v>
      </c>
    </row>
    <row r="954" spans="1:65" s="103" customFormat="1" ht="33.75">
      <c r="B954" s="102"/>
      <c r="D954" s="104" t="s">
        <v>144</v>
      </c>
      <c r="E954" s="105" t="s">
        <v>1</v>
      </c>
      <c r="F954" s="106" t="s">
        <v>1266</v>
      </c>
      <c r="H954" s="105" t="s">
        <v>1</v>
      </c>
      <c r="L954" s="102"/>
      <c r="M954" s="107"/>
      <c r="N954" s="108"/>
      <c r="O954" s="108"/>
      <c r="P954" s="108"/>
      <c r="Q954" s="108"/>
      <c r="R954" s="108"/>
      <c r="S954" s="108"/>
      <c r="T954" s="109"/>
      <c r="AT954" s="105" t="s">
        <v>144</v>
      </c>
      <c r="AU954" s="105" t="s">
        <v>81</v>
      </c>
      <c r="AV954" s="103" t="s">
        <v>79</v>
      </c>
      <c r="AW954" s="103" t="s">
        <v>29</v>
      </c>
      <c r="AX954" s="103" t="s">
        <v>71</v>
      </c>
      <c r="AY954" s="105" t="s">
        <v>135</v>
      </c>
    </row>
    <row r="955" spans="1:65" s="111" customFormat="1">
      <c r="B955" s="110"/>
      <c r="D955" s="104" t="s">
        <v>144</v>
      </c>
      <c r="E955" s="112" t="s">
        <v>1</v>
      </c>
      <c r="F955" s="113" t="s">
        <v>157</v>
      </c>
      <c r="H955" s="114">
        <v>3</v>
      </c>
      <c r="L955" s="110"/>
      <c r="M955" s="115"/>
      <c r="N955" s="116"/>
      <c r="O955" s="116"/>
      <c r="P955" s="116"/>
      <c r="Q955" s="116"/>
      <c r="R955" s="116"/>
      <c r="S955" s="116"/>
      <c r="T955" s="117"/>
      <c r="AT955" s="112" t="s">
        <v>144</v>
      </c>
      <c r="AU955" s="112" t="s">
        <v>81</v>
      </c>
      <c r="AV955" s="111" t="s">
        <v>81</v>
      </c>
      <c r="AW955" s="111" t="s">
        <v>29</v>
      </c>
      <c r="AX955" s="111" t="s">
        <v>79</v>
      </c>
      <c r="AY955" s="112" t="s">
        <v>135</v>
      </c>
    </row>
    <row r="956" spans="1:65" s="15" customFormat="1" ht="16.5" customHeight="1">
      <c r="A956" s="154"/>
      <c r="B956" s="8"/>
      <c r="C956" s="91" t="s">
        <v>1267</v>
      </c>
      <c r="D956" s="91" t="s">
        <v>138</v>
      </c>
      <c r="E956" s="92" t="s">
        <v>1268</v>
      </c>
      <c r="F956" s="93" t="s">
        <v>1269</v>
      </c>
      <c r="G956" s="94" t="s">
        <v>333</v>
      </c>
      <c r="H956" s="95">
        <v>1</v>
      </c>
      <c r="I956" s="96"/>
      <c r="J956" s="97">
        <f>ROUND(I956*H956,2)</f>
        <v>0</v>
      </c>
      <c r="K956" s="98"/>
      <c r="L956" s="8"/>
      <c r="M956" s="231" t="s">
        <v>1</v>
      </c>
      <c r="N956" s="99" t="s">
        <v>36</v>
      </c>
      <c r="O956" s="28"/>
      <c r="P956" s="100">
        <f>O956*H956</f>
        <v>0</v>
      </c>
      <c r="Q956" s="100">
        <v>0</v>
      </c>
      <c r="R956" s="100">
        <f>Q956*H956</f>
        <v>0</v>
      </c>
      <c r="S956" s="100">
        <v>0</v>
      </c>
      <c r="T956" s="101">
        <f>S956*H956</f>
        <v>0</v>
      </c>
      <c r="U956" s="154"/>
      <c r="V956" s="154"/>
      <c r="W956" s="154"/>
      <c r="X956" s="154"/>
      <c r="Y956" s="154"/>
      <c r="Z956" s="154"/>
      <c r="AA956" s="154"/>
      <c r="AB956" s="154"/>
      <c r="AC956" s="154"/>
      <c r="AD956" s="154"/>
      <c r="AE956" s="154"/>
      <c r="AR956" s="232" t="s">
        <v>1248</v>
      </c>
      <c r="AT956" s="232" t="s">
        <v>138</v>
      </c>
      <c r="AU956" s="232" t="s">
        <v>81</v>
      </c>
      <c r="AY956" s="191" t="s">
        <v>135</v>
      </c>
      <c r="BE956" s="233">
        <f>IF(N956="základní",J956,0)</f>
        <v>0</v>
      </c>
      <c r="BF956" s="233">
        <f>IF(N956="snížená",J956,0)</f>
        <v>0</v>
      </c>
      <c r="BG956" s="233">
        <f>IF(N956="zákl. přenesená",J956,0)</f>
        <v>0</v>
      </c>
      <c r="BH956" s="233">
        <f>IF(N956="sníž. přenesená",J956,0)</f>
        <v>0</v>
      </c>
      <c r="BI956" s="233">
        <f>IF(N956="nulová",J956,0)</f>
        <v>0</v>
      </c>
      <c r="BJ956" s="191" t="s">
        <v>79</v>
      </c>
      <c r="BK956" s="233">
        <f>ROUND(I956*H956,2)</f>
        <v>0</v>
      </c>
      <c r="BL956" s="191" t="s">
        <v>1248</v>
      </c>
      <c r="BM956" s="232" t="s">
        <v>1270</v>
      </c>
    </row>
    <row r="957" spans="1:65" s="15" customFormat="1" ht="16.5" customHeight="1">
      <c r="A957" s="154"/>
      <c r="B957" s="8"/>
      <c r="C957" s="91" t="s">
        <v>1271</v>
      </c>
      <c r="D957" s="91" t="s">
        <v>138</v>
      </c>
      <c r="E957" s="92" t="s">
        <v>1272</v>
      </c>
      <c r="F957" s="93" t="s">
        <v>1273</v>
      </c>
      <c r="G957" s="94" t="s">
        <v>333</v>
      </c>
      <c r="H957" s="95">
        <v>1</v>
      </c>
      <c r="I957" s="96"/>
      <c r="J957" s="97">
        <f>ROUND(I957*H957,2)</f>
        <v>0</v>
      </c>
      <c r="K957" s="98"/>
      <c r="L957" s="8"/>
      <c r="M957" s="231" t="s">
        <v>1</v>
      </c>
      <c r="N957" s="99" t="s">
        <v>36</v>
      </c>
      <c r="O957" s="28"/>
      <c r="P957" s="100">
        <f>O957*H957</f>
        <v>0</v>
      </c>
      <c r="Q957" s="100">
        <v>0</v>
      </c>
      <c r="R957" s="100">
        <f>Q957*H957</f>
        <v>0</v>
      </c>
      <c r="S957" s="100">
        <v>0</v>
      </c>
      <c r="T957" s="101">
        <f>S957*H957</f>
        <v>0</v>
      </c>
      <c r="U957" s="154"/>
      <c r="V957" s="154"/>
      <c r="W957" s="154"/>
      <c r="X957" s="154"/>
      <c r="Y957" s="154"/>
      <c r="Z957" s="154"/>
      <c r="AA957" s="154"/>
      <c r="AB957" s="154"/>
      <c r="AC957" s="154"/>
      <c r="AD957" s="154"/>
      <c r="AE957" s="154"/>
      <c r="AR957" s="232" t="s">
        <v>1248</v>
      </c>
      <c r="AT957" s="232" t="s">
        <v>138</v>
      </c>
      <c r="AU957" s="232" t="s">
        <v>81</v>
      </c>
      <c r="AY957" s="191" t="s">
        <v>135</v>
      </c>
      <c r="BE957" s="233">
        <f>IF(N957="základní",J957,0)</f>
        <v>0</v>
      </c>
      <c r="BF957" s="233">
        <f>IF(N957="snížená",J957,0)</f>
        <v>0</v>
      </c>
      <c r="BG957" s="233">
        <f>IF(N957="zákl. přenesená",J957,0)</f>
        <v>0</v>
      </c>
      <c r="BH957" s="233">
        <f>IF(N957="sníž. přenesená",J957,0)</f>
        <v>0</v>
      </c>
      <c r="BI957" s="233">
        <f>IF(N957="nulová",J957,0)</f>
        <v>0</v>
      </c>
      <c r="BJ957" s="191" t="s">
        <v>79</v>
      </c>
      <c r="BK957" s="233">
        <f>ROUND(I957*H957,2)</f>
        <v>0</v>
      </c>
      <c r="BL957" s="191" t="s">
        <v>1248</v>
      </c>
      <c r="BM957" s="232" t="s">
        <v>1274</v>
      </c>
    </row>
    <row r="958" spans="1:65" s="15" customFormat="1" ht="16.5" customHeight="1">
      <c r="A958" s="154"/>
      <c r="B958" s="8"/>
      <c r="C958" s="91" t="s">
        <v>1275</v>
      </c>
      <c r="D958" s="91" t="s">
        <v>138</v>
      </c>
      <c r="E958" s="92" t="s">
        <v>1276</v>
      </c>
      <c r="F958" s="93" t="s">
        <v>1277</v>
      </c>
      <c r="G958" s="94" t="s">
        <v>149</v>
      </c>
      <c r="H958" s="95">
        <v>1</v>
      </c>
      <c r="I958" s="96"/>
      <c r="J958" s="97">
        <f>ROUND(I958*H958,2)</f>
        <v>0</v>
      </c>
      <c r="K958" s="98"/>
      <c r="L958" s="8"/>
      <c r="M958" s="236" t="s">
        <v>1</v>
      </c>
      <c r="N958" s="136" t="s">
        <v>36</v>
      </c>
      <c r="O958" s="137"/>
      <c r="P958" s="138">
        <f>O958*H958</f>
        <v>0</v>
      </c>
      <c r="Q958" s="138">
        <v>0</v>
      </c>
      <c r="R958" s="138">
        <f>Q958*H958</f>
        <v>0</v>
      </c>
      <c r="S958" s="138">
        <v>0</v>
      </c>
      <c r="T958" s="139">
        <f>S958*H958</f>
        <v>0</v>
      </c>
      <c r="U958" s="154"/>
      <c r="V958" s="154"/>
      <c r="W958" s="154"/>
      <c r="X958" s="154"/>
      <c r="Y958" s="154"/>
      <c r="Z958" s="154"/>
      <c r="AA958" s="154"/>
      <c r="AB958" s="154"/>
      <c r="AC958" s="154"/>
      <c r="AD958" s="154"/>
      <c r="AE958" s="154"/>
      <c r="AR958" s="232" t="s">
        <v>242</v>
      </c>
      <c r="AT958" s="232" t="s">
        <v>138</v>
      </c>
      <c r="AU958" s="232" t="s">
        <v>81</v>
      </c>
      <c r="AY958" s="191" t="s">
        <v>135</v>
      </c>
      <c r="BE958" s="233">
        <f>IF(N958="základní",J958,0)</f>
        <v>0</v>
      </c>
      <c r="BF958" s="233">
        <f>IF(N958="snížená",J958,0)</f>
        <v>0</v>
      </c>
      <c r="BG958" s="233">
        <f>IF(N958="zákl. přenesená",J958,0)</f>
        <v>0</v>
      </c>
      <c r="BH958" s="233">
        <f>IF(N958="sníž. přenesená",J958,0)</f>
        <v>0</v>
      </c>
      <c r="BI958" s="233">
        <f>IF(N958="nulová",J958,0)</f>
        <v>0</v>
      </c>
      <c r="BJ958" s="191" t="s">
        <v>79</v>
      </c>
      <c r="BK958" s="233">
        <f>ROUND(I958*H958,2)</f>
        <v>0</v>
      </c>
      <c r="BL958" s="191" t="s">
        <v>242</v>
      </c>
      <c r="BM958" s="232" t="s">
        <v>1278</v>
      </c>
    </row>
    <row r="959" spans="1:65" s="15" customFormat="1" ht="6.95" customHeight="1">
      <c r="A959" s="154"/>
      <c r="B959" s="20"/>
      <c r="C959" s="21"/>
      <c r="D959" s="21"/>
      <c r="E959" s="21"/>
      <c r="F959" s="21"/>
      <c r="G959" s="21"/>
      <c r="H959" s="21"/>
      <c r="I959" s="21"/>
      <c r="J959" s="21"/>
      <c r="K959" s="21"/>
      <c r="L959" s="8"/>
      <c r="M959" s="154"/>
      <c r="O959" s="154"/>
      <c r="P959" s="154"/>
      <c r="Q959" s="154"/>
      <c r="R959" s="154"/>
      <c r="S959" s="154"/>
      <c r="T959" s="154"/>
      <c r="U959" s="154"/>
      <c r="V959" s="154"/>
      <c r="W959" s="154"/>
      <c r="X959" s="154"/>
      <c r="Y959" s="154"/>
      <c r="Z959" s="154"/>
      <c r="AA959" s="154"/>
      <c r="AB959" s="154"/>
      <c r="AC959" s="154"/>
      <c r="AD959" s="154"/>
      <c r="AE959" s="154"/>
    </row>
  </sheetData>
  <sheetProtection algorithmName="SHA-512" hashValue="zUs3NqdqNHC0BPubu8RzCcgMwR6eOs36OH8WykwlxIvSiyjUzfo02Okh2kevU/V7wwMzP2dtvwT9+lfQ5rIVHA==" saltValue="dQzmx6GtKb+1/H04ijlITQ==" spinCount="100000" sheet="1" objects="1" scenarios="1" selectLockedCells="1"/>
  <autoFilter ref="C142:K958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BM478"/>
  <sheetViews>
    <sheetView showGridLines="0" topLeftCell="A219" zoomScale="85" zoomScaleNormal="85" workbookViewId="0">
      <selection activeCell="I239" sqref="I239"/>
    </sheetView>
  </sheetViews>
  <sheetFormatPr defaultRowHeight="11.25"/>
  <cols>
    <col min="1" max="1" width="8.33203125" style="141" customWidth="1"/>
    <col min="2" max="2" width="1.1640625" style="141" customWidth="1"/>
    <col min="3" max="3" width="4.1640625" style="141" customWidth="1"/>
    <col min="4" max="4" width="4.33203125" style="141" customWidth="1"/>
    <col min="5" max="5" width="17.1640625" style="141" customWidth="1"/>
    <col min="6" max="6" width="50.83203125" style="141" customWidth="1"/>
    <col min="7" max="7" width="7.5" style="141" customWidth="1"/>
    <col min="8" max="8" width="14" style="141" customWidth="1"/>
    <col min="9" max="9" width="15.83203125" style="141" customWidth="1"/>
    <col min="10" max="10" width="22.33203125" style="141" customWidth="1"/>
    <col min="11" max="11" width="22.33203125" style="141" hidden="1" customWidth="1"/>
    <col min="12" max="12" width="9.33203125" style="141" customWidth="1"/>
    <col min="13" max="13" width="10.83203125" style="141" hidden="1" customWidth="1"/>
    <col min="14" max="14" width="9.33203125" style="141" hidden="1"/>
    <col min="15" max="20" width="14.1640625" style="141" hidden="1" customWidth="1"/>
    <col min="21" max="21" width="16.33203125" style="141" hidden="1" customWidth="1"/>
    <col min="22" max="22" width="12.33203125" style="141" hidden="1" customWidth="1"/>
    <col min="23" max="23" width="16.33203125" style="141" hidden="1" customWidth="1"/>
    <col min="24" max="24" width="12.33203125" style="141" hidden="1" customWidth="1"/>
    <col min="25" max="25" width="15" style="141" hidden="1" customWidth="1"/>
    <col min="26" max="26" width="11" style="141" hidden="1" customWidth="1"/>
    <col min="27" max="27" width="15" style="141" hidden="1" customWidth="1"/>
    <col min="28" max="28" width="16.33203125" style="141" hidden="1" customWidth="1"/>
    <col min="29" max="29" width="11" style="141" hidden="1" customWidth="1"/>
    <col min="30" max="30" width="15" style="141" hidden="1" customWidth="1"/>
    <col min="31" max="31" width="16.33203125" style="141" hidden="1" customWidth="1"/>
    <col min="32" max="66" width="0" style="141" hidden="1" customWidth="1"/>
    <col min="67" max="16384" width="9.33203125" style="141"/>
  </cols>
  <sheetData>
    <row r="2" spans="1:46" ht="36.950000000000003" customHeight="1"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91" t="s">
        <v>84</v>
      </c>
    </row>
    <row r="3" spans="1:46" ht="6.95" customHeight="1">
      <c r="B3" s="1"/>
      <c r="C3" s="2"/>
      <c r="D3" s="2"/>
      <c r="E3" s="2"/>
      <c r="F3" s="2"/>
      <c r="G3" s="2"/>
      <c r="H3" s="2"/>
      <c r="I3" s="2"/>
      <c r="J3" s="2"/>
      <c r="K3" s="2"/>
      <c r="L3" s="3"/>
      <c r="AT3" s="191" t="s">
        <v>81</v>
      </c>
    </row>
    <row r="4" spans="1:46" ht="24.95" customHeight="1">
      <c r="B4" s="3"/>
      <c r="D4" s="4" t="s">
        <v>85</v>
      </c>
      <c r="L4" s="3"/>
      <c r="M4" s="209" t="s">
        <v>10</v>
      </c>
      <c r="AT4" s="191" t="s">
        <v>4</v>
      </c>
    </row>
    <row r="5" spans="1:46" ht="6.95" customHeight="1">
      <c r="B5" s="3"/>
      <c r="L5" s="3"/>
    </row>
    <row r="6" spans="1:46" ht="12" customHeight="1">
      <c r="B6" s="3"/>
      <c r="D6" s="153" t="s">
        <v>16</v>
      </c>
      <c r="L6" s="3"/>
    </row>
    <row r="7" spans="1:46" ht="16.5" customHeight="1">
      <c r="B7" s="3"/>
      <c r="E7" s="188" t="str">
        <f>'Rekapitulace stavby'!K6</f>
        <v>Objekt Vlastina - stavební úpravy ve 2.NP - revize 01</v>
      </c>
      <c r="F7" s="189"/>
      <c r="G7" s="189"/>
      <c r="H7" s="189"/>
      <c r="L7" s="3"/>
    </row>
    <row r="8" spans="1:46" s="15" customFormat="1" ht="12" customHeight="1">
      <c r="A8" s="154"/>
      <c r="B8" s="8"/>
      <c r="C8" s="154"/>
      <c r="D8" s="153" t="s">
        <v>86</v>
      </c>
      <c r="E8" s="154"/>
      <c r="F8" s="154"/>
      <c r="G8" s="154"/>
      <c r="H8" s="154"/>
      <c r="I8" s="154"/>
      <c r="J8" s="154"/>
      <c r="K8" s="154"/>
      <c r="L8" s="1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</row>
    <row r="9" spans="1:46" s="15" customFormat="1" ht="16.5" customHeight="1">
      <c r="A9" s="154"/>
      <c r="B9" s="8"/>
      <c r="C9" s="154"/>
      <c r="D9" s="154"/>
      <c r="E9" s="165" t="s">
        <v>1279</v>
      </c>
      <c r="F9" s="187"/>
      <c r="G9" s="187"/>
      <c r="H9" s="187"/>
      <c r="I9" s="154"/>
      <c r="J9" s="154"/>
      <c r="K9" s="154"/>
      <c r="L9" s="1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</row>
    <row r="10" spans="1:46" s="15" customFormat="1">
      <c r="A10" s="154"/>
      <c r="B10" s="8"/>
      <c r="C10" s="154"/>
      <c r="D10" s="154"/>
      <c r="E10" s="154"/>
      <c r="F10" s="154"/>
      <c r="G10" s="154"/>
      <c r="H10" s="154"/>
      <c r="I10" s="154"/>
      <c r="J10" s="154"/>
      <c r="K10" s="154"/>
      <c r="L10" s="1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</row>
    <row r="11" spans="1:46" s="15" customFormat="1" ht="12" customHeight="1">
      <c r="A11" s="154"/>
      <c r="B11" s="8"/>
      <c r="C11" s="154"/>
      <c r="D11" s="153" t="s">
        <v>17</v>
      </c>
      <c r="E11" s="154"/>
      <c r="F11" s="140" t="s">
        <v>1</v>
      </c>
      <c r="G11" s="154"/>
      <c r="H11" s="154"/>
      <c r="I11" s="153" t="s">
        <v>18</v>
      </c>
      <c r="J11" s="140" t="s">
        <v>1</v>
      </c>
      <c r="K11" s="154"/>
      <c r="L11" s="1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</row>
    <row r="12" spans="1:46" s="15" customFormat="1" ht="12" customHeight="1">
      <c r="A12" s="154"/>
      <c r="B12" s="8"/>
      <c r="C12" s="154"/>
      <c r="D12" s="153" t="s">
        <v>19</v>
      </c>
      <c r="E12" s="154"/>
      <c r="F12" s="140" t="s">
        <v>20</v>
      </c>
      <c r="G12" s="154"/>
      <c r="H12" s="154"/>
      <c r="I12" s="153" t="s">
        <v>21</v>
      </c>
      <c r="J12" s="149" t="str">
        <f>'Rekapitulace stavby'!AN8</f>
        <v>Vyplň údaj</v>
      </c>
      <c r="K12" s="154"/>
      <c r="L12" s="1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</row>
    <row r="13" spans="1:46" s="15" customFormat="1" ht="10.9" customHeight="1">
      <c r="A13" s="154"/>
      <c r="B13" s="8"/>
      <c r="C13" s="154"/>
      <c r="D13" s="154"/>
      <c r="E13" s="154"/>
      <c r="F13" s="154"/>
      <c r="G13" s="154"/>
      <c r="H13" s="154"/>
      <c r="I13" s="154"/>
      <c r="J13" s="154"/>
      <c r="K13" s="154"/>
      <c r="L13" s="1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</row>
    <row r="14" spans="1:46" s="15" customFormat="1" ht="12" customHeight="1">
      <c r="A14" s="154"/>
      <c r="B14" s="8"/>
      <c r="C14" s="154"/>
      <c r="D14" s="153" t="s">
        <v>22</v>
      </c>
      <c r="E14" s="154"/>
      <c r="F14" s="154"/>
      <c r="G14" s="154"/>
      <c r="H14" s="154"/>
      <c r="I14" s="153" t="s">
        <v>23</v>
      </c>
      <c r="J14" s="140" t="str">
        <f>IF('Rekapitulace stavby'!AN10="","",'Rekapitulace stavby'!AN10)</f>
        <v/>
      </c>
      <c r="K14" s="154"/>
      <c r="L14" s="1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</row>
    <row r="15" spans="1:46" s="15" customFormat="1" ht="18" customHeight="1">
      <c r="A15" s="154"/>
      <c r="B15" s="8"/>
      <c r="C15" s="154"/>
      <c r="D15" s="154"/>
      <c r="E15" s="140" t="str">
        <f>IF('Rekapitulace stavby'!E11="","",'Rekapitulace stavby'!E11)</f>
        <v xml:space="preserve"> </v>
      </c>
      <c r="F15" s="154"/>
      <c r="G15" s="154"/>
      <c r="H15" s="154"/>
      <c r="I15" s="153" t="s">
        <v>24</v>
      </c>
      <c r="J15" s="140" t="str">
        <f>IF('Rekapitulace stavby'!AN11="","",'Rekapitulace stavby'!AN11)</f>
        <v/>
      </c>
      <c r="K15" s="154"/>
      <c r="L15" s="1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</row>
    <row r="16" spans="1:46" s="15" customFormat="1" ht="6.95" customHeight="1">
      <c r="A16" s="154"/>
      <c r="B16" s="8"/>
      <c r="C16" s="154"/>
      <c r="D16" s="154"/>
      <c r="E16" s="154"/>
      <c r="F16" s="154"/>
      <c r="G16" s="154"/>
      <c r="H16" s="154"/>
      <c r="I16" s="154"/>
      <c r="J16" s="154"/>
      <c r="K16" s="154"/>
      <c r="L16" s="1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</row>
    <row r="17" spans="1:31" s="15" customFormat="1" ht="12" customHeight="1">
      <c r="A17" s="154"/>
      <c r="B17" s="8"/>
      <c r="C17" s="154"/>
      <c r="D17" s="153" t="s">
        <v>25</v>
      </c>
      <c r="E17" s="154"/>
      <c r="F17" s="154"/>
      <c r="G17" s="154"/>
      <c r="H17" s="154"/>
      <c r="I17" s="153" t="s">
        <v>23</v>
      </c>
      <c r="J17" s="237" t="str">
        <f>'Rekapitulace stavby'!AN13</f>
        <v>Vyplň údaj</v>
      </c>
      <c r="K17" s="154"/>
      <c r="L17" s="1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</row>
    <row r="18" spans="1:31" s="15" customFormat="1" ht="18" customHeight="1">
      <c r="A18" s="154"/>
      <c r="B18" s="8"/>
      <c r="C18" s="154"/>
      <c r="D18" s="154"/>
      <c r="E18" s="238" t="str">
        <f>'Rekapitulace stavby'!E14</f>
        <v>Vyplň údaj</v>
      </c>
      <c r="F18" s="238"/>
      <c r="G18" s="238"/>
      <c r="H18" s="238"/>
      <c r="I18" s="153" t="s">
        <v>24</v>
      </c>
      <c r="J18" s="237" t="str">
        <f>'Rekapitulace stavby'!AN14</f>
        <v>Vyplň údaj</v>
      </c>
      <c r="K18" s="154"/>
      <c r="L18" s="1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</row>
    <row r="19" spans="1:31" s="15" customFormat="1" ht="6.95" customHeight="1">
      <c r="A19" s="154"/>
      <c r="B19" s="8"/>
      <c r="C19" s="154"/>
      <c r="D19" s="154"/>
      <c r="E19" s="154"/>
      <c r="F19" s="154"/>
      <c r="G19" s="154"/>
      <c r="H19" s="154"/>
      <c r="I19" s="154"/>
      <c r="J19" s="154"/>
      <c r="K19" s="154"/>
      <c r="L19" s="1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</row>
    <row r="20" spans="1:31" s="15" customFormat="1" ht="12" customHeight="1">
      <c r="A20" s="154"/>
      <c r="B20" s="8"/>
      <c r="C20" s="154"/>
      <c r="D20" s="153" t="s">
        <v>27</v>
      </c>
      <c r="E20" s="154"/>
      <c r="F20" s="154"/>
      <c r="G20" s="154"/>
      <c r="H20" s="154"/>
      <c r="I20" s="153" t="s">
        <v>23</v>
      </c>
      <c r="J20" s="140" t="str">
        <f>IF('Rekapitulace stavby'!AN16="","",'Rekapitulace stavby'!AN16)</f>
        <v/>
      </c>
      <c r="K20" s="154"/>
      <c r="L20" s="1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</row>
    <row r="21" spans="1:31" s="15" customFormat="1" ht="18" customHeight="1">
      <c r="A21" s="154"/>
      <c r="B21" s="8"/>
      <c r="C21" s="154"/>
      <c r="D21" s="154"/>
      <c r="E21" s="140" t="str">
        <f>IF('Rekapitulace stavby'!E17="","",'Rekapitulace stavby'!E17)</f>
        <v xml:space="preserve"> </v>
      </c>
      <c r="F21" s="154"/>
      <c r="G21" s="154"/>
      <c r="H21" s="154"/>
      <c r="I21" s="153" t="s">
        <v>24</v>
      </c>
      <c r="J21" s="140" t="str">
        <f>IF('Rekapitulace stavby'!AN17="","",'Rekapitulace stavby'!AN17)</f>
        <v/>
      </c>
      <c r="K21" s="154"/>
      <c r="L21" s="1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</row>
    <row r="22" spans="1:31" s="15" customFormat="1" ht="6.95" customHeight="1">
      <c r="A22" s="154"/>
      <c r="B22" s="8"/>
      <c r="C22" s="154"/>
      <c r="D22" s="154"/>
      <c r="E22" s="154"/>
      <c r="F22" s="154"/>
      <c r="G22" s="154"/>
      <c r="H22" s="154"/>
      <c r="I22" s="154"/>
      <c r="J22" s="154"/>
      <c r="K22" s="154"/>
      <c r="L22" s="1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</row>
    <row r="23" spans="1:31" s="15" customFormat="1" ht="12" customHeight="1">
      <c r="A23" s="154"/>
      <c r="B23" s="8"/>
      <c r="C23" s="154"/>
      <c r="D23" s="153" t="s">
        <v>28</v>
      </c>
      <c r="E23" s="154"/>
      <c r="F23" s="154"/>
      <c r="G23" s="154"/>
      <c r="H23" s="154"/>
      <c r="I23" s="153" t="s">
        <v>23</v>
      </c>
      <c r="J23" s="140" t="str">
        <f>IF('Rekapitulace stavby'!AN19="","",'Rekapitulace stavby'!AN19)</f>
        <v/>
      </c>
      <c r="K23" s="154"/>
      <c r="L23" s="1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</row>
    <row r="24" spans="1:31" s="15" customFormat="1" ht="18" customHeight="1">
      <c r="A24" s="154"/>
      <c r="B24" s="8"/>
      <c r="C24" s="154"/>
      <c r="D24" s="154"/>
      <c r="E24" s="140" t="str">
        <f>IF('Rekapitulace stavby'!E20="","",'Rekapitulace stavby'!E20)</f>
        <v xml:space="preserve"> </v>
      </c>
      <c r="F24" s="154"/>
      <c r="G24" s="154"/>
      <c r="H24" s="154"/>
      <c r="I24" s="153" t="s">
        <v>24</v>
      </c>
      <c r="J24" s="140" t="str">
        <f>IF('Rekapitulace stavby'!AN20="","",'Rekapitulace stavby'!AN20)</f>
        <v/>
      </c>
      <c r="K24" s="154"/>
      <c r="L24" s="1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</row>
    <row r="25" spans="1:31" s="15" customFormat="1" ht="6.95" customHeight="1">
      <c r="A25" s="154"/>
      <c r="B25" s="8"/>
      <c r="C25" s="154"/>
      <c r="D25" s="154"/>
      <c r="E25" s="154"/>
      <c r="F25" s="154"/>
      <c r="G25" s="154"/>
      <c r="H25" s="154"/>
      <c r="I25" s="154"/>
      <c r="J25" s="154"/>
      <c r="K25" s="154"/>
      <c r="L25" s="1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</row>
    <row r="26" spans="1:31" s="15" customFormat="1" ht="12" customHeight="1">
      <c r="A26" s="154"/>
      <c r="B26" s="8"/>
      <c r="C26" s="154"/>
      <c r="D26" s="153" t="s">
        <v>30</v>
      </c>
      <c r="E26" s="154"/>
      <c r="F26" s="154"/>
      <c r="G26" s="154"/>
      <c r="H26" s="154"/>
      <c r="I26" s="154"/>
      <c r="J26" s="154"/>
      <c r="K26" s="154"/>
      <c r="L26" s="1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</row>
    <row r="27" spans="1:31" s="213" customFormat="1" ht="16.5" customHeight="1">
      <c r="A27" s="210"/>
      <c r="B27" s="211"/>
      <c r="C27" s="210"/>
      <c r="D27" s="210"/>
      <c r="E27" s="183" t="s">
        <v>1</v>
      </c>
      <c r="F27" s="183"/>
      <c r="G27" s="183"/>
      <c r="H27" s="183"/>
      <c r="I27" s="210"/>
      <c r="J27" s="210"/>
      <c r="K27" s="210"/>
      <c r="L27" s="212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</row>
    <row r="28" spans="1:31" s="15" customFormat="1" ht="6.95" customHeight="1">
      <c r="A28" s="154"/>
      <c r="B28" s="8"/>
      <c r="C28" s="154"/>
      <c r="D28" s="154"/>
      <c r="E28" s="154"/>
      <c r="F28" s="154"/>
      <c r="G28" s="154"/>
      <c r="H28" s="154"/>
      <c r="I28" s="154"/>
      <c r="J28" s="154"/>
      <c r="K28" s="154"/>
      <c r="L28" s="1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</row>
    <row r="29" spans="1:31" s="15" customFormat="1" ht="6.95" customHeight="1">
      <c r="A29" s="154"/>
      <c r="B29" s="8"/>
      <c r="C29" s="154"/>
      <c r="D29" s="36"/>
      <c r="E29" s="36"/>
      <c r="F29" s="36"/>
      <c r="G29" s="36"/>
      <c r="H29" s="36"/>
      <c r="I29" s="36"/>
      <c r="J29" s="36"/>
      <c r="K29" s="36"/>
      <c r="L29" s="1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pans="1:31" s="15" customFormat="1" ht="25.35" customHeight="1">
      <c r="A30" s="154"/>
      <c r="B30" s="8"/>
      <c r="C30" s="154"/>
      <c r="D30" s="214" t="s">
        <v>31</v>
      </c>
      <c r="E30" s="154"/>
      <c r="F30" s="154"/>
      <c r="G30" s="154"/>
      <c r="H30" s="154"/>
      <c r="I30" s="154"/>
      <c r="J30" s="152">
        <f>ROUND(J139, 2)</f>
        <v>0</v>
      </c>
      <c r="K30" s="154"/>
      <c r="L30" s="1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</row>
    <row r="31" spans="1:31" s="15" customFormat="1" ht="6.95" customHeight="1">
      <c r="A31" s="154"/>
      <c r="B31" s="8"/>
      <c r="C31" s="154"/>
      <c r="D31" s="36"/>
      <c r="E31" s="36"/>
      <c r="F31" s="36"/>
      <c r="G31" s="36"/>
      <c r="H31" s="36"/>
      <c r="I31" s="36"/>
      <c r="J31" s="36"/>
      <c r="K31" s="36"/>
      <c r="L31" s="1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pans="1:31" s="15" customFormat="1" ht="14.45" customHeight="1">
      <c r="A32" s="154"/>
      <c r="B32" s="8"/>
      <c r="C32" s="154"/>
      <c r="D32" s="154"/>
      <c r="E32" s="154"/>
      <c r="F32" s="145" t="s">
        <v>33</v>
      </c>
      <c r="G32" s="154"/>
      <c r="H32" s="154"/>
      <c r="I32" s="145" t="s">
        <v>32</v>
      </c>
      <c r="J32" s="145" t="s">
        <v>34</v>
      </c>
      <c r="K32" s="154"/>
      <c r="L32" s="1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</row>
    <row r="33" spans="1:31" s="15" customFormat="1" ht="14.45" customHeight="1">
      <c r="A33" s="154"/>
      <c r="B33" s="8"/>
      <c r="C33" s="154"/>
      <c r="D33" s="215" t="s">
        <v>35</v>
      </c>
      <c r="E33" s="153" t="s">
        <v>36</v>
      </c>
      <c r="F33" s="216">
        <f>ROUND((SUM(BE139:BE477)),  2)</f>
        <v>0</v>
      </c>
      <c r="G33" s="154"/>
      <c r="H33" s="154"/>
      <c r="I33" s="217">
        <v>0.21</v>
      </c>
      <c r="J33" s="216">
        <f>ROUND(((SUM(BE139:BE477))*I33),  2)</f>
        <v>0</v>
      </c>
      <c r="K33" s="154"/>
      <c r="L33" s="1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</row>
    <row r="34" spans="1:31" s="15" customFormat="1" ht="14.45" customHeight="1">
      <c r="A34" s="154"/>
      <c r="B34" s="8"/>
      <c r="C34" s="154"/>
      <c r="D34" s="154"/>
      <c r="E34" s="153" t="s">
        <v>37</v>
      </c>
      <c r="F34" s="216">
        <f>ROUND((SUM(BF139:BF477)),  2)</f>
        <v>0</v>
      </c>
      <c r="G34" s="154"/>
      <c r="H34" s="154"/>
      <c r="I34" s="217">
        <v>0.12</v>
      </c>
      <c r="J34" s="216">
        <f>ROUND(((SUM(BF139:BF477))*I34),  2)</f>
        <v>0</v>
      </c>
      <c r="K34" s="154"/>
      <c r="L34" s="1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</row>
    <row r="35" spans="1:31" s="15" customFormat="1" ht="14.45" hidden="1" customHeight="1">
      <c r="A35" s="154"/>
      <c r="B35" s="8"/>
      <c r="C35" s="154"/>
      <c r="D35" s="154"/>
      <c r="E35" s="153" t="s">
        <v>38</v>
      </c>
      <c r="F35" s="216">
        <f>ROUND((SUM(BG139:BG477)),  2)</f>
        <v>0</v>
      </c>
      <c r="G35" s="154"/>
      <c r="H35" s="154"/>
      <c r="I35" s="217">
        <v>0.21</v>
      </c>
      <c r="J35" s="216">
        <f>0</f>
        <v>0</v>
      </c>
      <c r="K35" s="154"/>
      <c r="L35" s="1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</row>
    <row r="36" spans="1:31" s="15" customFormat="1" ht="14.45" hidden="1" customHeight="1">
      <c r="A36" s="154"/>
      <c r="B36" s="8"/>
      <c r="C36" s="154"/>
      <c r="D36" s="154"/>
      <c r="E36" s="153" t="s">
        <v>39</v>
      </c>
      <c r="F36" s="216">
        <f>ROUND((SUM(BH139:BH477)),  2)</f>
        <v>0</v>
      </c>
      <c r="G36" s="154"/>
      <c r="H36" s="154"/>
      <c r="I36" s="217">
        <v>0.12</v>
      </c>
      <c r="J36" s="216">
        <f>0</f>
        <v>0</v>
      </c>
      <c r="K36" s="154"/>
      <c r="L36" s="1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</row>
    <row r="37" spans="1:31" s="15" customFormat="1" ht="14.45" hidden="1" customHeight="1">
      <c r="A37" s="154"/>
      <c r="B37" s="8"/>
      <c r="C37" s="154"/>
      <c r="D37" s="154"/>
      <c r="E37" s="153" t="s">
        <v>40</v>
      </c>
      <c r="F37" s="216">
        <f>ROUND((SUM(BI139:BI477)),  2)</f>
        <v>0</v>
      </c>
      <c r="G37" s="154"/>
      <c r="H37" s="154"/>
      <c r="I37" s="217">
        <v>0</v>
      </c>
      <c r="J37" s="216">
        <f>0</f>
        <v>0</v>
      </c>
      <c r="K37" s="154"/>
      <c r="L37" s="1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</row>
    <row r="38" spans="1:31" s="15" customFormat="1" ht="6.95" customHeight="1">
      <c r="A38" s="154"/>
      <c r="B38" s="8"/>
      <c r="C38" s="154"/>
      <c r="D38" s="154"/>
      <c r="E38" s="154"/>
      <c r="F38" s="154"/>
      <c r="G38" s="154"/>
      <c r="H38" s="154"/>
      <c r="I38" s="154"/>
      <c r="J38" s="154"/>
      <c r="K38" s="154"/>
      <c r="L38" s="1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</row>
    <row r="39" spans="1:31" s="15" customFormat="1" ht="25.35" customHeight="1">
      <c r="A39" s="154"/>
      <c r="B39" s="8"/>
      <c r="C39" s="58"/>
      <c r="D39" s="218" t="s">
        <v>41</v>
      </c>
      <c r="E39" s="30"/>
      <c r="F39" s="30"/>
      <c r="G39" s="219" t="s">
        <v>42</v>
      </c>
      <c r="H39" s="220" t="s">
        <v>43</v>
      </c>
      <c r="I39" s="30"/>
      <c r="J39" s="221">
        <f>SUM(J30:J37)</f>
        <v>0</v>
      </c>
      <c r="K39" s="222"/>
      <c r="L39" s="1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</row>
    <row r="40" spans="1:31" s="15" customFormat="1" ht="14.45" customHeight="1">
      <c r="A40" s="154"/>
      <c r="B40" s="8"/>
      <c r="C40" s="154"/>
      <c r="D40" s="154"/>
      <c r="E40" s="154"/>
      <c r="F40" s="154"/>
      <c r="G40" s="154"/>
      <c r="H40" s="154"/>
      <c r="I40" s="154"/>
      <c r="J40" s="154"/>
      <c r="K40" s="154"/>
      <c r="L40" s="1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</row>
    <row r="41" spans="1:31" ht="14.45" customHeight="1">
      <c r="B41" s="3"/>
      <c r="L41" s="3"/>
    </row>
    <row r="42" spans="1:31" ht="14.45" customHeight="1">
      <c r="B42" s="3"/>
      <c r="L42" s="3"/>
    </row>
    <row r="43" spans="1:31" ht="14.45" customHeight="1">
      <c r="B43" s="3"/>
      <c r="L43" s="3"/>
    </row>
    <row r="44" spans="1:31" ht="14.45" customHeight="1">
      <c r="B44" s="3"/>
      <c r="L44" s="3"/>
    </row>
    <row r="45" spans="1:31" ht="14.45" customHeight="1">
      <c r="B45" s="3"/>
      <c r="L45" s="3"/>
    </row>
    <row r="46" spans="1:31" ht="14.45" customHeight="1">
      <c r="B46" s="3"/>
      <c r="L46" s="3"/>
    </row>
    <row r="47" spans="1:31" ht="14.45" customHeight="1">
      <c r="B47" s="3"/>
      <c r="L47" s="3"/>
    </row>
    <row r="48" spans="1:31" ht="14.45" customHeight="1">
      <c r="B48" s="3"/>
      <c r="L48" s="3"/>
    </row>
    <row r="49" spans="1:31" ht="14.45" customHeight="1">
      <c r="B49" s="3"/>
      <c r="L49" s="3"/>
    </row>
    <row r="50" spans="1:31" s="15" customFormat="1" ht="14.45" customHeight="1">
      <c r="B50" s="14"/>
      <c r="D50" s="16" t="s">
        <v>44</v>
      </c>
      <c r="E50" s="17"/>
      <c r="F50" s="17"/>
      <c r="G50" s="16" t="s">
        <v>45</v>
      </c>
      <c r="H50" s="17"/>
      <c r="I50" s="17"/>
      <c r="J50" s="17"/>
      <c r="K50" s="17"/>
      <c r="L50" s="14"/>
    </row>
    <row r="51" spans="1:31">
      <c r="B51" s="3"/>
      <c r="L51" s="3"/>
    </row>
    <row r="52" spans="1:31">
      <c r="B52" s="3"/>
      <c r="L52" s="3"/>
    </row>
    <row r="53" spans="1:31">
      <c r="B53" s="3"/>
      <c r="L53" s="3"/>
    </row>
    <row r="54" spans="1:31">
      <c r="B54" s="3"/>
      <c r="L54" s="3"/>
    </row>
    <row r="55" spans="1:31">
      <c r="B55" s="3"/>
      <c r="L55" s="3"/>
    </row>
    <row r="56" spans="1:31">
      <c r="B56" s="3"/>
      <c r="L56" s="3"/>
    </row>
    <row r="57" spans="1:31">
      <c r="B57" s="3"/>
      <c r="L57" s="3"/>
    </row>
    <row r="58" spans="1:31">
      <c r="B58" s="3"/>
      <c r="L58" s="3"/>
    </row>
    <row r="59" spans="1:31">
      <c r="B59" s="3"/>
      <c r="L59" s="3"/>
    </row>
    <row r="60" spans="1:31">
      <c r="B60" s="3"/>
      <c r="L60" s="3"/>
    </row>
    <row r="61" spans="1:31" s="15" customFormat="1" ht="12.75">
      <c r="A61" s="154"/>
      <c r="B61" s="8"/>
      <c r="C61" s="154"/>
      <c r="D61" s="18" t="s">
        <v>46</v>
      </c>
      <c r="E61" s="144"/>
      <c r="F61" s="223" t="s">
        <v>47</v>
      </c>
      <c r="G61" s="18" t="s">
        <v>46</v>
      </c>
      <c r="H61" s="144"/>
      <c r="I61" s="144"/>
      <c r="J61" s="224" t="s">
        <v>47</v>
      </c>
      <c r="K61" s="144"/>
      <c r="L61" s="1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</row>
    <row r="62" spans="1:31">
      <c r="B62" s="3"/>
      <c r="L62" s="3"/>
    </row>
    <row r="63" spans="1:31">
      <c r="B63" s="3"/>
      <c r="L63" s="3"/>
    </row>
    <row r="64" spans="1:31">
      <c r="B64" s="3"/>
      <c r="L64" s="3"/>
    </row>
    <row r="65" spans="1:31" s="15" customFormat="1" ht="12.75">
      <c r="A65" s="154"/>
      <c r="B65" s="8"/>
      <c r="C65" s="154"/>
      <c r="D65" s="16" t="s">
        <v>48</v>
      </c>
      <c r="E65" s="19"/>
      <c r="F65" s="19"/>
      <c r="G65" s="16" t="s">
        <v>49</v>
      </c>
      <c r="H65" s="19"/>
      <c r="I65" s="19"/>
      <c r="J65" s="19"/>
      <c r="K65" s="19"/>
      <c r="L65" s="14"/>
      <c r="S65" s="154"/>
      <c r="T65" s="154"/>
      <c r="U65" s="154"/>
      <c r="V65" s="154"/>
      <c r="W65" s="154"/>
      <c r="X65" s="154"/>
      <c r="Y65" s="154"/>
      <c r="Z65" s="154"/>
      <c r="AA65" s="154"/>
      <c r="AB65" s="154"/>
      <c r="AC65" s="154"/>
      <c r="AD65" s="154"/>
      <c r="AE65" s="154"/>
    </row>
    <row r="66" spans="1:31">
      <c r="B66" s="3"/>
      <c r="L66" s="3"/>
    </row>
    <row r="67" spans="1:31">
      <c r="B67" s="3"/>
      <c r="L67" s="3"/>
    </row>
    <row r="68" spans="1:31">
      <c r="B68" s="3"/>
      <c r="L68" s="3"/>
    </row>
    <row r="69" spans="1:31">
      <c r="B69" s="3"/>
      <c r="L69" s="3"/>
    </row>
    <row r="70" spans="1:31">
      <c r="B70" s="3"/>
      <c r="L70" s="3"/>
    </row>
    <row r="71" spans="1:31">
      <c r="B71" s="3"/>
      <c r="L71" s="3"/>
    </row>
    <row r="72" spans="1:31">
      <c r="B72" s="3"/>
      <c r="L72" s="3"/>
    </row>
    <row r="73" spans="1:31">
      <c r="B73" s="3"/>
      <c r="L73" s="3"/>
    </row>
    <row r="74" spans="1:31">
      <c r="B74" s="3"/>
      <c r="L74" s="3"/>
    </row>
    <row r="75" spans="1:31">
      <c r="B75" s="3"/>
      <c r="L75" s="3"/>
    </row>
    <row r="76" spans="1:31" s="15" customFormat="1" ht="12.75">
      <c r="A76" s="154"/>
      <c r="B76" s="8"/>
      <c r="C76" s="154"/>
      <c r="D76" s="18" t="s">
        <v>46</v>
      </c>
      <c r="E76" s="144"/>
      <c r="F76" s="223" t="s">
        <v>47</v>
      </c>
      <c r="G76" s="18" t="s">
        <v>46</v>
      </c>
      <c r="H76" s="144"/>
      <c r="I76" s="144"/>
      <c r="J76" s="224" t="s">
        <v>47</v>
      </c>
      <c r="K76" s="144"/>
      <c r="L76" s="1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</row>
    <row r="77" spans="1:31" s="15" customFormat="1" ht="14.45" customHeight="1">
      <c r="A77" s="154"/>
      <c r="B77" s="20"/>
      <c r="C77" s="21"/>
      <c r="D77" s="21"/>
      <c r="E77" s="21"/>
      <c r="F77" s="21"/>
      <c r="G77" s="21"/>
      <c r="H77" s="21"/>
      <c r="I77" s="21"/>
      <c r="J77" s="21"/>
      <c r="K77" s="21"/>
      <c r="L77" s="1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</row>
    <row r="81" spans="1:47" s="15" customFormat="1" ht="6.95" customHeight="1">
      <c r="A81" s="154"/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1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  <c r="AC81" s="154"/>
      <c r="AD81" s="154"/>
      <c r="AE81" s="154"/>
    </row>
    <row r="82" spans="1:47" s="15" customFormat="1" ht="24.95" customHeight="1">
      <c r="A82" s="154"/>
      <c r="B82" s="8"/>
      <c r="C82" s="4" t="s">
        <v>88</v>
      </c>
      <c r="D82" s="154"/>
      <c r="E82" s="154"/>
      <c r="F82" s="154"/>
      <c r="G82" s="154"/>
      <c r="H82" s="154"/>
      <c r="I82" s="154"/>
      <c r="J82" s="154"/>
      <c r="K82" s="154"/>
      <c r="L82" s="1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</row>
    <row r="83" spans="1:47" s="15" customFormat="1" ht="6.95" customHeight="1">
      <c r="A83" s="154"/>
      <c r="B83" s="8"/>
      <c r="C83" s="154"/>
      <c r="D83" s="154"/>
      <c r="E83" s="154"/>
      <c r="F83" s="154"/>
      <c r="G83" s="154"/>
      <c r="H83" s="154"/>
      <c r="I83" s="154"/>
      <c r="J83" s="154"/>
      <c r="K83" s="154"/>
      <c r="L83" s="1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</row>
    <row r="84" spans="1:47" s="15" customFormat="1" ht="12" customHeight="1">
      <c r="A84" s="154"/>
      <c r="B84" s="8"/>
      <c r="C84" s="153" t="s">
        <v>16</v>
      </c>
      <c r="D84" s="154"/>
      <c r="E84" s="154"/>
      <c r="F84" s="154"/>
      <c r="G84" s="154"/>
      <c r="H84" s="154"/>
      <c r="I84" s="154"/>
      <c r="J84" s="154"/>
      <c r="K84" s="154"/>
      <c r="L84" s="1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</row>
    <row r="85" spans="1:47" s="15" customFormat="1" ht="16.5" customHeight="1">
      <c r="A85" s="154"/>
      <c r="B85" s="8"/>
      <c r="C85" s="154"/>
      <c r="D85" s="154"/>
      <c r="E85" s="188" t="str">
        <f>E7</f>
        <v>Objekt Vlastina - stavební úpravy ve 2.NP - revize 01</v>
      </c>
      <c r="F85" s="189"/>
      <c r="G85" s="189"/>
      <c r="H85" s="189"/>
      <c r="I85" s="154"/>
      <c r="J85" s="154"/>
      <c r="K85" s="154"/>
      <c r="L85" s="1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47" s="15" customFormat="1" ht="12" customHeight="1">
      <c r="A86" s="154"/>
      <c r="B86" s="8"/>
      <c r="C86" s="153" t="s">
        <v>86</v>
      </c>
      <c r="D86" s="154"/>
      <c r="E86" s="154"/>
      <c r="F86" s="154"/>
      <c r="G86" s="154"/>
      <c r="H86" s="154"/>
      <c r="I86" s="154"/>
      <c r="J86" s="154"/>
      <c r="K86" s="154"/>
      <c r="L86" s="1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</row>
    <row r="87" spans="1:47" s="15" customFormat="1" ht="16.5" customHeight="1">
      <c r="A87" s="154"/>
      <c r="B87" s="8"/>
      <c r="C87" s="154"/>
      <c r="D87" s="154"/>
      <c r="E87" s="165" t="str">
        <f>E9</f>
        <v>SO 02 - Stavební úpravy samostatné sociální zařízení PBIS</v>
      </c>
      <c r="F87" s="187"/>
      <c r="G87" s="187"/>
      <c r="H87" s="187"/>
      <c r="I87" s="154"/>
      <c r="J87" s="154"/>
      <c r="K87" s="154"/>
      <c r="L87" s="1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47" s="15" customFormat="1" ht="6.95" customHeight="1">
      <c r="A88" s="154"/>
      <c r="B88" s="8"/>
      <c r="C88" s="154"/>
      <c r="D88" s="154"/>
      <c r="E88" s="154"/>
      <c r="F88" s="154"/>
      <c r="G88" s="154"/>
      <c r="H88" s="154"/>
      <c r="I88" s="154"/>
      <c r="J88" s="154"/>
      <c r="K88" s="154"/>
      <c r="L88" s="1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</row>
    <row r="89" spans="1:47" s="15" customFormat="1" ht="12" customHeight="1">
      <c r="A89" s="154"/>
      <c r="B89" s="8"/>
      <c r="C89" s="153" t="s">
        <v>19</v>
      </c>
      <c r="D89" s="154"/>
      <c r="E89" s="154"/>
      <c r="F89" s="140" t="str">
        <f>F12</f>
        <v xml:space="preserve"> </v>
      </c>
      <c r="G89" s="154"/>
      <c r="H89" s="154"/>
      <c r="I89" s="153" t="s">
        <v>21</v>
      </c>
      <c r="J89" s="149" t="str">
        <f>IF(J12="","",J12)</f>
        <v>Vyplň údaj</v>
      </c>
      <c r="K89" s="154"/>
      <c r="L89" s="1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</row>
    <row r="90" spans="1:47" s="15" customFormat="1" ht="6.95" customHeight="1">
      <c r="A90" s="154"/>
      <c r="B90" s="8"/>
      <c r="C90" s="154"/>
      <c r="D90" s="154"/>
      <c r="E90" s="154"/>
      <c r="F90" s="154"/>
      <c r="G90" s="154"/>
      <c r="H90" s="154"/>
      <c r="I90" s="154"/>
      <c r="J90" s="154"/>
      <c r="K90" s="154"/>
      <c r="L90" s="1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</row>
    <row r="91" spans="1:47" s="15" customFormat="1" ht="15.2" customHeight="1">
      <c r="A91" s="154"/>
      <c r="B91" s="8"/>
      <c r="C91" s="153" t="s">
        <v>22</v>
      </c>
      <c r="D91" s="154"/>
      <c r="E91" s="154"/>
      <c r="F91" s="140" t="str">
        <f>E15</f>
        <v xml:space="preserve"> </v>
      </c>
      <c r="G91" s="154"/>
      <c r="H91" s="154"/>
      <c r="I91" s="153" t="s">
        <v>27</v>
      </c>
      <c r="J91" s="143" t="str">
        <f>E21</f>
        <v xml:space="preserve"> </v>
      </c>
      <c r="K91" s="154"/>
      <c r="L91" s="1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</row>
    <row r="92" spans="1:47" s="15" customFormat="1" ht="15.2" customHeight="1">
      <c r="A92" s="154"/>
      <c r="B92" s="8"/>
      <c r="C92" s="153" t="s">
        <v>25</v>
      </c>
      <c r="D92" s="154"/>
      <c r="E92" s="154"/>
      <c r="F92" s="140" t="str">
        <f>IF(E18="","",E18)</f>
        <v>Vyplň údaj</v>
      </c>
      <c r="G92" s="154"/>
      <c r="H92" s="154"/>
      <c r="I92" s="153" t="s">
        <v>28</v>
      </c>
      <c r="J92" s="143" t="str">
        <f>E24</f>
        <v xml:space="preserve"> </v>
      </c>
      <c r="K92" s="154"/>
      <c r="L92" s="1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</row>
    <row r="93" spans="1:47" s="15" customFormat="1" ht="10.35" customHeight="1">
      <c r="A93" s="154"/>
      <c r="B93" s="8"/>
      <c r="C93" s="154"/>
      <c r="D93" s="154"/>
      <c r="E93" s="154"/>
      <c r="F93" s="154"/>
      <c r="G93" s="154"/>
      <c r="H93" s="154"/>
      <c r="I93" s="154"/>
      <c r="J93" s="154"/>
      <c r="K93" s="154"/>
      <c r="L93" s="1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</row>
    <row r="94" spans="1:47" s="15" customFormat="1" ht="29.25" customHeight="1">
      <c r="A94" s="154"/>
      <c r="B94" s="8"/>
      <c r="C94" s="57" t="s">
        <v>89</v>
      </c>
      <c r="D94" s="58"/>
      <c r="E94" s="58"/>
      <c r="F94" s="58"/>
      <c r="G94" s="58"/>
      <c r="H94" s="58"/>
      <c r="I94" s="58"/>
      <c r="J94" s="59" t="s">
        <v>90</v>
      </c>
      <c r="K94" s="58"/>
      <c r="L94" s="1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</row>
    <row r="95" spans="1:47" s="15" customFormat="1" ht="10.35" customHeight="1">
      <c r="A95" s="154"/>
      <c r="B95" s="8"/>
      <c r="C95" s="154"/>
      <c r="D95" s="154"/>
      <c r="E95" s="154"/>
      <c r="F95" s="154"/>
      <c r="G95" s="154"/>
      <c r="H95" s="154"/>
      <c r="I95" s="154"/>
      <c r="J95" s="154"/>
      <c r="K95" s="154"/>
      <c r="L95" s="1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</row>
    <row r="96" spans="1:47" s="15" customFormat="1" ht="22.9" customHeight="1">
      <c r="A96" s="154"/>
      <c r="B96" s="8"/>
      <c r="C96" s="60" t="s">
        <v>91</v>
      </c>
      <c r="D96" s="154"/>
      <c r="E96" s="154"/>
      <c r="F96" s="154"/>
      <c r="G96" s="154"/>
      <c r="H96" s="154"/>
      <c r="I96" s="154"/>
      <c r="J96" s="152">
        <f>J139</f>
        <v>0</v>
      </c>
      <c r="K96" s="154"/>
      <c r="L96" s="1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U96" s="191" t="s">
        <v>92</v>
      </c>
    </row>
    <row r="97" spans="2:12" s="62" customFormat="1" ht="24.95" customHeight="1">
      <c r="B97" s="61"/>
      <c r="D97" s="63" t="s">
        <v>93</v>
      </c>
      <c r="E97" s="64"/>
      <c r="F97" s="64"/>
      <c r="G97" s="64"/>
      <c r="H97" s="64"/>
      <c r="I97" s="64"/>
      <c r="J97" s="65">
        <f>J140</f>
        <v>0</v>
      </c>
      <c r="L97" s="61"/>
    </row>
    <row r="98" spans="2:12" s="67" customFormat="1" ht="19.899999999999999" customHeight="1">
      <c r="B98" s="66"/>
      <c r="D98" s="68" t="s">
        <v>94</v>
      </c>
      <c r="E98" s="69"/>
      <c r="F98" s="69"/>
      <c r="G98" s="69"/>
      <c r="H98" s="69"/>
      <c r="I98" s="69"/>
      <c r="J98" s="70">
        <f>J141</f>
        <v>0</v>
      </c>
      <c r="L98" s="66"/>
    </row>
    <row r="99" spans="2:12" s="67" customFormat="1" ht="19.899999999999999" customHeight="1">
      <c r="B99" s="66"/>
      <c r="D99" s="68" t="s">
        <v>95</v>
      </c>
      <c r="E99" s="69"/>
      <c r="F99" s="69"/>
      <c r="G99" s="69"/>
      <c r="H99" s="69"/>
      <c r="I99" s="69"/>
      <c r="J99" s="70">
        <f>J156</f>
        <v>0</v>
      </c>
      <c r="L99" s="66"/>
    </row>
    <row r="100" spans="2:12" s="67" customFormat="1" ht="19.899999999999999" customHeight="1">
      <c r="B100" s="66"/>
      <c r="D100" s="68" t="s">
        <v>96</v>
      </c>
      <c r="E100" s="69"/>
      <c r="F100" s="69"/>
      <c r="G100" s="69"/>
      <c r="H100" s="69"/>
      <c r="I100" s="69"/>
      <c r="J100" s="70">
        <f>J176</f>
        <v>0</v>
      </c>
      <c r="L100" s="66"/>
    </row>
    <row r="101" spans="2:12" s="67" customFormat="1" ht="19.899999999999999" customHeight="1">
      <c r="B101" s="66"/>
      <c r="D101" s="68" t="s">
        <v>97</v>
      </c>
      <c r="E101" s="69"/>
      <c r="F101" s="69"/>
      <c r="G101" s="69"/>
      <c r="H101" s="69"/>
      <c r="I101" s="69"/>
      <c r="J101" s="70">
        <f>J182</f>
        <v>0</v>
      </c>
      <c r="L101" s="66"/>
    </row>
    <row r="102" spans="2:12" s="62" customFormat="1" ht="24.95" customHeight="1">
      <c r="B102" s="61"/>
      <c r="D102" s="63" t="s">
        <v>98</v>
      </c>
      <c r="E102" s="64"/>
      <c r="F102" s="64"/>
      <c r="G102" s="64"/>
      <c r="H102" s="64"/>
      <c r="I102" s="64"/>
      <c r="J102" s="65">
        <f>J185</f>
        <v>0</v>
      </c>
      <c r="L102" s="61"/>
    </row>
    <row r="103" spans="2:12" s="67" customFormat="1" ht="19.899999999999999" customHeight="1">
      <c r="B103" s="66"/>
      <c r="D103" s="68" t="s">
        <v>100</v>
      </c>
      <c r="E103" s="69"/>
      <c r="F103" s="69"/>
      <c r="G103" s="69"/>
      <c r="H103" s="69"/>
      <c r="I103" s="69"/>
      <c r="J103" s="70">
        <f>J186</f>
        <v>0</v>
      </c>
      <c r="L103" s="66"/>
    </row>
    <row r="104" spans="2:12" s="67" customFormat="1" ht="19.899999999999999" customHeight="1">
      <c r="B104" s="66"/>
      <c r="D104" s="68" t="s">
        <v>101</v>
      </c>
      <c r="E104" s="69"/>
      <c r="F104" s="69"/>
      <c r="G104" s="69"/>
      <c r="H104" s="69"/>
      <c r="I104" s="69"/>
      <c r="J104" s="70">
        <f>J218</f>
        <v>0</v>
      </c>
      <c r="L104" s="66"/>
    </row>
    <row r="105" spans="2:12" s="67" customFormat="1" ht="19.899999999999999" customHeight="1">
      <c r="B105" s="66"/>
      <c r="D105" s="68" t="s">
        <v>102</v>
      </c>
      <c r="E105" s="69"/>
      <c r="F105" s="69"/>
      <c r="G105" s="69"/>
      <c r="H105" s="69"/>
      <c r="I105" s="69"/>
      <c r="J105" s="70">
        <f>J244</f>
        <v>0</v>
      </c>
      <c r="L105" s="66"/>
    </row>
    <row r="106" spans="2:12" s="67" customFormat="1" ht="19.899999999999999" customHeight="1">
      <c r="B106" s="66"/>
      <c r="D106" s="68" t="s">
        <v>103</v>
      </c>
      <c r="E106" s="69"/>
      <c r="F106" s="69"/>
      <c r="G106" s="69"/>
      <c r="H106" s="69"/>
      <c r="I106" s="69"/>
      <c r="J106" s="70">
        <f>J284</f>
        <v>0</v>
      </c>
      <c r="L106" s="66"/>
    </row>
    <row r="107" spans="2:12" s="67" customFormat="1" ht="19.899999999999999" customHeight="1">
      <c r="B107" s="66"/>
      <c r="D107" s="68" t="s">
        <v>104</v>
      </c>
      <c r="E107" s="69"/>
      <c r="F107" s="69"/>
      <c r="G107" s="69"/>
      <c r="H107" s="69"/>
      <c r="I107" s="69"/>
      <c r="J107" s="70">
        <f>J305</f>
        <v>0</v>
      </c>
      <c r="L107" s="66"/>
    </row>
    <row r="108" spans="2:12" s="67" customFormat="1" ht="19.899999999999999" customHeight="1">
      <c r="B108" s="66"/>
      <c r="D108" s="68" t="s">
        <v>106</v>
      </c>
      <c r="E108" s="69"/>
      <c r="F108" s="69"/>
      <c r="G108" s="69"/>
      <c r="H108" s="69"/>
      <c r="I108" s="69"/>
      <c r="J108" s="70">
        <f>J337</f>
        <v>0</v>
      </c>
      <c r="L108" s="66"/>
    </row>
    <row r="109" spans="2:12" s="67" customFormat="1" ht="19.899999999999999" customHeight="1">
      <c r="B109" s="66"/>
      <c r="D109" s="68" t="s">
        <v>107</v>
      </c>
      <c r="E109" s="69"/>
      <c r="F109" s="69"/>
      <c r="G109" s="69"/>
      <c r="H109" s="69"/>
      <c r="I109" s="69"/>
      <c r="J109" s="70">
        <f>J354</f>
        <v>0</v>
      </c>
      <c r="L109" s="66"/>
    </row>
    <row r="110" spans="2:12" s="67" customFormat="1" ht="19.899999999999999" customHeight="1">
      <c r="B110" s="66"/>
      <c r="D110" s="68" t="s">
        <v>108</v>
      </c>
      <c r="E110" s="69"/>
      <c r="F110" s="69"/>
      <c r="G110" s="69"/>
      <c r="H110" s="69"/>
      <c r="I110" s="69"/>
      <c r="J110" s="70">
        <f>J379</f>
        <v>0</v>
      </c>
      <c r="L110" s="66"/>
    </row>
    <row r="111" spans="2:12" s="67" customFormat="1" ht="19.899999999999999" customHeight="1">
      <c r="B111" s="66"/>
      <c r="D111" s="68" t="s">
        <v>109</v>
      </c>
      <c r="E111" s="69"/>
      <c r="F111" s="69"/>
      <c r="G111" s="69"/>
      <c r="H111" s="69"/>
      <c r="I111" s="69"/>
      <c r="J111" s="70">
        <f>J395</f>
        <v>0</v>
      </c>
      <c r="L111" s="66"/>
    </row>
    <row r="112" spans="2:12" s="67" customFormat="1" ht="19.899999999999999" customHeight="1">
      <c r="B112" s="66"/>
      <c r="D112" s="68" t="s">
        <v>111</v>
      </c>
      <c r="E112" s="69"/>
      <c r="F112" s="69"/>
      <c r="G112" s="69"/>
      <c r="H112" s="69"/>
      <c r="I112" s="69"/>
      <c r="J112" s="70">
        <f>J417</f>
        <v>0</v>
      </c>
      <c r="L112" s="66"/>
    </row>
    <row r="113" spans="1:31" s="67" customFormat="1" ht="19.899999999999999" customHeight="1">
      <c r="B113" s="66"/>
      <c r="D113" s="68" t="s">
        <v>113</v>
      </c>
      <c r="E113" s="69"/>
      <c r="F113" s="69"/>
      <c r="G113" s="69"/>
      <c r="H113" s="69"/>
      <c r="I113" s="69"/>
      <c r="J113" s="70">
        <f>J449</f>
        <v>0</v>
      </c>
      <c r="L113" s="66"/>
    </row>
    <row r="114" spans="1:31" s="62" customFormat="1" ht="24.95" customHeight="1">
      <c r="B114" s="61"/>
      <c r="D114" s="63" t="s">
        <v>114</v>
      </c>
      <c r="E114" s="64"/>
      <c r="F114" s="64"/>
      <c r="G114" s="64"/>
      <c r="H114" s="64"/>
      <c r="I114" s="64"/>
      <c r="J114" s="65">
        <f>J458</f>
        <v>0</v>
      </c>
      <c r="L114" s="61"/>
    </row>
    <row r="115" spans="1:31" s="62" customFormat="1" ht="24.95" customHeight="1">
      <c r="B115" s="61"/>
      <c r="D115" s="63" t="s">
        <v>115</v>
      </c>
      <c r="E115" s="64"/>
      <c r="F115" s="64"/>
      <c r="G115" s="64"/>
      <c r="H115" s="64"/>
      <c r="I115" s="64"/>
      <c r="J115" s="65">
        <f>J468</f>
        <v>0</v>
      </c>
      <c r="L115" s="61"/>
    </row>
    <row r="116" spans="1:31" s="67" customFormat="1" ht="19.899999999999999" customHeight="1">
      <c r="B116" s="66"/>
      <c r="D116" s="68" t="s">
        <v>116</v>
      </c>
      <c r="E116" s="69"/>
      <c r="F116" s="69"/>
      <c r="G116" s="69"/>
      <c r="H116" s="69"/>
      <c r="I116" s="69"/>
      <c r="J116" s="70">
        <f>J469</f>
        <v>0</v>
      </c>
      <c r="L116" s="66"/>
    </row>
    <row r="117" spans="1:31" s="67" customFormat="1" ht="19.899999999999999" customHeight="1">
      <c r="B117" s="66"/>
      <c r="D117" s="68" t="s">
        <v>117</v>
      </c>
      <c r="E117" s="69"/>
      <c r="F117" s="69"/>
      <c r="G117" s="69"/>
      <c r="H117" s="69"/>
      <c r="I117" s="69"/>
      <c r="J117" s="70">
        <f>J471</f>
        <v>0</v>
      </c>
      <c r="L117" s="66"/>
    </row>
    <row r="118" spans="1:31" s="67" customFormat="1" ht="19.899999999999999" customHeight="1">
      <c r="B118" s="66"/>
      <c r="D118" s="68" t="s">
        <v>118</v>
      </c>
      <c r="E118" s="69"/>
      <c r="F118" s="69"/>
      <c r="G118" s="69"/>
      <c r="H118" s="69"/>
      <c r="I118" s="69"/>
      <c r="J118" s="70">
        <f>J473</f>
        <v>0</v>
      </c>
      <c r="L118" s="66"/>
    </row>
    <row r="119" spans="1:31" s="67" customFormat="1" ht="19.899999999999999" customHeight="1">
      <c r="B119" s="66"/>
      <c r="D119" s="68" t="s">
        <v>119</v>
      </c>
      <c r="E119" s="69"/>
      <c r="F119" s="69"/>
      <c r="G119" s="69"/>
      <c r="H119" s="69"/>
      <c r="I119" s="69"/>
      <c r="J119" s="70">
        <f>J475</f>
        <v>0</v>
      </c>
      <c r="L119" s="66"/>
    </row>
    <row r="120" spans="1:31" s="15" customFormat="1" ht="21.75" customHeight="1">
      <c r="A120" s="154"/>
      <c r="B120" s="8"/>
      <c r="C120" s="154"/>
      <c r="D120" s="154"/>
      <c r="E120" s="154"/>
      <c r="F120" s="154"/>
      <c r="G120" s="154"/>
      <c r="H120" s="154"/>
      <c r="I120" s="154"/>
      <c r="J120" s="154"/>
      <c r="K120" s="154"/>
      <c r="L120" s="14"/>
      <c r="S120" s="154"/>
      <c r="T120" s="154"/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</row>
    <row r="121" spans="1:31" s="15" customFormat="1" ht="6.95" customHeight="1">
      <c r="A121" s="154"/>
      <c r="B121" s="20"/>
      <c r="C121" s="21"/>
      <c r="D121" s="21"/>
      <c r="E121" s="21"/>
      <c r="F121" s="21"/>
      <c r="G121" s="21"/>
      <c r="H121" s="21"/>
      <c r="I121" s="21"/>
      <c r="J121" s="21"/>
      <c r="K121" s="21"/>
      <c r="L121" s="14"/>
      <c r="S121" s="154"/>
      <c r="T121" s="154"/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</row>
    <row r="125" spans="1:31" s="15" customFormat="1" ht="6.95" customHeight="1">
      <c r="A125" s="154"/>
      <c r="B125" s="22"/>
      <c r="C125" s="23"/>
      <c r="D125" s="23"/>
      <c r="E125" s="23"/>
      <c r="F125" s="23"/>
      <c r="G125" s="23"/>
      <c r="H125" s="23"/>
      <c r="I125" s="23"/>
      <c r="J125" s="23"/>
      <c r="K125" s="23"/>
      <c r="L125" s="14"/>
      <c r="S125" s="154"/>
      <c r="T125" s="154"/>
      <c r="U125" s="15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/>
    </row>
    <row r="126" spans="1:31" s="15" customFormat="1" ht="24.95" customHeight="1">
      <c r="A126" s="154"/>
      <c r="B126" s="8"/>
      <c r="C126" s="4" t="s">
        <v>120</v>
      </c>
      <c r="D126" s="154"/>
      <c r="E126" s="154"/>
      <c r="F126" s="154"/>
      <c r="G126" s="154"/>
      <c r="H126" s="154"/>
      <c r="I126" s="154"/>
      <c r="J126" s="154"/>
      <c r="K126" s="154"/>
      <c r="L126" s="14"/>
      <c r="S126" s="154"/>
      <c r="T126" s="154"/>
      <c r="U126" s="154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/>
    </row>
    <row r="127" spans="1:31" s="15" customFormat="1" ht="6.95" customHeight="1">
      <c r="A127" s="154"/>
      <c r="B127" s="8"/>
      <c r="C127" s="154"/>
      <c r="D127" s="154"/>
      <c r="E127" s="154"/>
      <c r="F127" s="154"/>
      <c r="G127" s="154"/>
      <c r="H127" s="154"/>
      <c r="I127" s="154"/>
      <c r="J127" s="154"/>
      <c r="K127" s="154"/>
      <c r="L127" s="14"/>
      <c r="S127" s="154"/>
      <c r="T127" s="154"/>
      <c r="U127" s="154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/>
    </row>
    <row r="128" spans="1:31" s="15" customFormat="1" ht="12" customHeight="1">
      <c r="A128" s="154"/>
      <c r="B128" s="8"/>
      <c r="C128" s="153" t="s">
        <v>16</v>
      </c>
      <c r="D128" s="154"/>
      <c r="E128" s="154"/>
      <c r="F128" s="154"/>
      <c r="G128" s="154"/>
      <c r="H128" s="154"/>
      <c r="I128" s="154"/>
      <c r="J128" s="154"/>
      <c r="K128" s="154"/>
      <c r="L128" s="14"/>
      <c r="S128" s="154"/>
      <c r="T128" s="154"/>
      <c r="U128" s="154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/>
    </row>
    <row r="129" spans="1:65" s="15" customFormat="1" ht="16.5" customHeight="1">
      <c r="A129" s="154"/>
      <c r="B129" s="8"/>
      <c r="C129" s="154"/>
      <c r="D129" s="154"/>
      <c r="E129" s="188" t="str">
        <f>E7</f>
        <v>Objekt Vlastina - stavební úpravy ve 2.NP - revize 01</v>
      </c>
      <c r="F129" s="189"/>
      <c r="G129" s="189"/>
      <c r="H129" s="189"/>
      <c r="I129" s="154"/>
      <c r="J129" s="154"/>
      <c r="K129" s="154"/>
      <c r="L129" s="14"/>
      <c r="S129" s="154"/>
      <c r="T129" s="154"/>
      <c r="U129" s="15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/>
    </row>
    <row r="130" spans="1:65" s="15" customFormat="1" ht="12" customHeight="1">
      <c r="A130" s="154"/>
      <c r="B130" s="8"/>
      <c r="C130" s="153" t="s">
        <v>86</v>
      </c>
      <c r="D130" s="154"/>
      <c r="E130" s="154"/>
      <c r="F130" s="154"/>
      <c r="G130" s="154"/>
      <c r="H130" s="154"/>
      <c r="I130" s="154"/>
      <c r="J130" s="154"/>
      <c r="K130" s="154"/>
      <c r="L130" s="14"/>
      <c r="S130" s="154"/>
      <c r="T130" s="154"/>
      <c r="U130" s="15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/>
    </row>
    <row r="131" spans="1:65" s="15" customFormat="1" ht="16.5" customHeight="1">
      <c r="A131" s="154"/>
      <c r="B131" s="8"/>
      <c r="C131" s="154"/>
      <c r="D131" s="154"/>
      <c r="E131" s="165" t="str">
        <f>E9</f>
        <v>SO 02 - Stavební úpravy samostatné sociální zařízení PBIS</v>
      </c>
      <c r="F131" s="187"/>
      <c r="G131" s="187"/>
      <c r="H131" s="187"/>
      <c r="I131" s="154"/>
      <c r="J131" s="154"/>
      <c r="K131" s="154"/>
      <c r="L131" s="14"/>
      <c r="S131" s="154"/>
      <c r="T131" s="154"/>
      <c r="U131" s="15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/>
    </row>
    <row r="132" spans="1:65" s="15" customFormat="1" ht="6.95" customHeight="1">
      <c r="A132" s="154"/>
      <c r="B132" s="8"/>
      <c r="C132" s="154"/>
      <c r="D132" s="154"/>
      <c r="E132" s="154"/>
      <c r="F132" s="154"/>
      <c r="G132" s="154"/>
      <c r="H132" s="154"/>
      <c r="I132" s="154"/>
      <c r="J132" s="154"/>
      <c r="K132" s="154"/>
      <c r="L132" s="14"/>
      <c r="S132" s="154"/>
      <c r="T132" s="154"/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</row>
    <row r="133" spans="1:65" s="15" customFormat="1" ht="12" customHeight="1">
      <c r="A133" s="154"/>
      <c r="B133" s="8"/>
      <c r="C133" s="153" t="s">
        <v>19</v>
      </c>
      <c r="D133" s="154"/>
      <c r="E133" s="154"/>
      <c r="F133" s="140" t="str">
        <f>F12</f>
        <v xml:space="preserve"> </v>
      </c>
      <c r="G133" s="154"/>
      <c r="H133" s="154"/>
      <c r="I133" s="153" t="s">
        <v>21</v>
      </c>
      <c r="J133" s="149" t="str">
        <f>IF(J12="","",J12)</f>
        <v>Vyplň údaj</v>
      </c>
      <c r="K133" s="154"/>
      <c r="L133" s="14"/>
      <c r="S133" s="154"/>
      <c r="T133" s="154"/>
      <c r="U133" s="15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/>
    </row>
    <row r="134" spans="1:65" s="15" customFormat="1" ht="6.95" customHeight="1">
      <c r="A134" s="154"/>
      <c r="B134" s="8"/>
      <c r="C134" s="154"/>
      <c r="D134" s="154"/>
      <c r="E134" s="154"/>
      <c r="F134" s="154"/>
      <c r="G134" s="154"/>
      <c r="H134" s="154"/>
      <c r="I134" s="154"/>
      <c r="J134" s="154"/>
      <c r="K134" s="154"/>
      <c r="L134" s="14"/>
      <c r="S134" s="154"/>
      <c r="T134" s="154"/>
      <c r="U134" s="15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/>
    </row>
    <row r="135" spans="1:65" s="15" customFormat="1" ht="15.2" customHeight="1">
      <c r="A135" s="154"/>
      <c r="B135" s="8"/>
      <c r="C135" s="153" t="s">
        <v>22</v>
      </c>
      <c r="D135" s="154"/>
      <c r="E135" s="154"/>
      <c r="F135" s="140" t="str">
        <f>E15</f>
        <v xml:space="preserve"> </v>
      </c>
      <c r="G135" s="154"/>
      <c r="H135" s="154"/>
      <c r="I135" s="153" t="s">
        <v>27</v>
      </c>
      <c r="J135" s="143" t="str">
        <f>E21</f>
        <v xml:space="preserve"> </v>
      </c>
      <c r="K135" s="154"/>
      <c r="L135" s="1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</row>
    <row r="136" spans="1:65" s="15" customFormat="1" ht="15.2" customHeight="1">
      <c r="A136" s="154"/>
      <c r="B136" s="8"/>
      <c r="C136" s="153" t="s">
        <v>25</v>
      </c>
      <c r="D136" s="154"/>
      <c r="E136" s="154"/>
      <c r="F136" s="140" t="str">
        <f>IF(E18="","",E18)</f>
        <v>Vyplň údaj</v>
      </c>
      <c r="G136" s="154"/>
      <c r="H136" s="154"/>
      <c r="I136" s="153" t="s">
        <v>28</v>
      </c>
      <c r="J136" s="143" t="str">
        <f>E24</f>
        <v xml:space="preserve"> </v>
      </c>
      <c r="K136" s="154"/>
      <c r="L136" s="1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</row>
    <row r="137" spans="1:65" s="15" customFormat="1" ht="10.35" customHeight="1">
      <c r="A137" s="154"/>
      <c r="B137" s="8"/>
      <c r="C137" s="154"/>
      <c r="D137" s="154"/>
      <c r="E137" s="154"/>
      <c r="F137" s="154"/>
      <c r="G137" s="154"/>
      <c r="H137" s="154"/>
      <c r="I137" s="154"/>
      <c r="J137" s="154"/>
      <c r="K137" s="154"/>
      <c r="L137" s="1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/>
    </row>
    <row r="138" spans="1:65" s="227" customFormat="1" ht="29.25" customHeight="1">
      <c r="A138" s="225"/>
      <c r="B138" s="71"/>
      <c r="C138" s="72" t="s">
        <v>121</v>
      </c>
      <c r="D138" s="73" t="s">
        <v>56</v>
      </c>
      <c r="E138" s="73" t="s">
        <v>52</v>
      </c>
      <c r="F138" s="73" t="s">
        <v>53</v>
      </c>
      <c r="G138" s="73" t="s">
        <v>122</v>
      </c>
      <c r="H138" s="73" t="s">
        <v>123</v>
      </c>
      <c r="I138" s="73" t="s">
        <v>124</v>
      </c>
      <c r="J138" s="74" t="s">
        <v>90</v>
      </c>
      <c r="K138" s="75" t="s">
        <v>125</v>
      </c>
      <c r="L138" s="226"/>
      <c r="M138" s="32" t="s">
        <v>1</v>
      </c>
      <c r="N138" s="33" t="s">
        <v>35</v>
      </c>
      <c r="O138" s="33" t="s">
        <v>126</v>
      </c>
      <c r="P138" s="33" t="s">
        <v>127</v>
      </c>
      <c r="Q138" s="33" t="s">
        <v>128</v>
      </c>
      <c r="R138" s="33" t="s">
        <v>129</v>
      </c>
      <c r="S138" s="33" t="s">
        <v>130</v>
      </c>
      <c r="T138" s="34" t="s">
        <v>131</v>
      </c>
      <c r="U138" s="225"/>
      <c r="V138" s="225"/>
      <c r="W138" s="225"/>
      <c r="X138" s="225"/>
      <c r="Y138" s="225"/>
      <c r="Z138" s="225"/>
      <c r="AA138" s="225"/>
      <c r="AB138" s="225"/>
      <c r="AC138" s="225"/>
      <c r="AD138" s="225"/>
      <c r="AE138" s="225"/>
    </row>
    <row r="139" spans="1:65" s="15" customFormat="1" ht="22.9" customHeight="1">
      <c r="A139" s="154"/>
      <c r="B139" s="8"/>
      <c r="C139" s="39" t="s">
        <v>132</v>
      </c>
      <c r="D139" s="154"/>
      <c r="E139" s="154"/>
      <c r="F139" s="154"/>
      <c r="G139" s="154"/>
      <c r="H139" s="154"/>
      <c r="I139" s="154"/>
      <c r="J139" s="76">
        <f>BK139</f>
        <v>0</v>
      </c>
      <c r="K139" s="154"/>
      <c r="L139" s="8"/>
      <c r="M139" s="35"/>
      <c r="N139" s="77"/>
      <c r="O139" s="36"/>
      <c r="P139" s="78">
        <f>P140+P185+P458+P468</f>
        <v>0</v>
      </c>
      <c r="Q139" s="36"/>
      <c r="R139" s="78">
        <f>R140+R185+R458+R468</f>
        <v>3.4919711000000002</v>
      </c>
      <c r="S139" s="36"/>
      <c r="T139" s="79">
        <f>T140+T185+T458+T468</f>
        <v>18.582841000000002</v>
      </c>
      <c r="U139" s="15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  <c r="AT139" s="191" t="s">
        <v>70</v>
      </c>
      <c r="AU139" s="191" t="s">
        <v>92</v>
      </c>
      <c r="BK139" s="228">
        <f>BK140+BK185+BK458+BK468</f>
        <v>0</v>
      </c>
    </row>
    <row r="140" spans="1:65" s="81" customFormat="1" ht="25.9" customHeight="1">
      <c r="B140" s="80"/>
      <c r="D140" s="82" t="s">
        <v>70</v>
      </c>
      <c r="E140" s="83" t="s">
        <v>133</v>
      </c>
      <c r="F140" s="83" t="s">
        <v>134</v>
      </c>
      <c r="J140" s="84">
        <f>BK140</f>
        <v>0</v>
      </c>
      <c r="L140" s="80"/>
      <c r="M140" s="85"/>
      <c r="N140" s="86"/>
      <c r="O140" s="86"/>
      <c r="P140" s="87">
        <f>P141+P156+P176+P182</f>
        <v>0</v>
      </c>
      <c r="Q140" s="86"/>
      <c r="R140" s="87">
        <f>R141+R156+R176+R182</f>
        <v>9.1860000000000011E-2</v>
      </c>
      <c r="S140" s="86"/>
      <c r="T140" s="88">
        <f>T141+T156+T176+T182</f>
        <v>9.0507000000000009</v>
      </c>
      <c r="AR140" s="82" t="s">
        <v>79</v>
      </c>
      <c r="AT140" s="229" t="s">
        <v>70</v>
      </c>
      <c r="AU140" s="229" t="s">
        <v>71</v>
      </c>
      <c r="AY140" s="82" t="s">
        <v>135</v>
      </c>
      <c r="BK140" s="230">
        <f>BK141+BK156+BK176+BK182</f>
        <v>0</v>
      </c>
    </row>
    <row r="141" spans="1:65" s="81" customFormat="1" ht="22.9" customHeight="1">
      <c r="B141" s="80"/>
      <c r="D141" s="82" t="s">
        <v>70</v>
      </c>
      <c r="E141" s="89" t="s">
        <v>136</v>
      </c>
      <c r="F141" s="89" t="s">
        <v>137</v>
      </c>
      <c r="J141" s="90">
        <f>BK141</f>
        <v>0</v>
      </c>
      <c r="L141" s="80"/>
      <c r="M141" s="85"/>
      <c r="N141" s="86"/>
      <c r="O141" s="86"/>
      <c r="P141" s="87">
        <f>SUM(P142:P155)</f>
        <v>0</v>
      </c>
      <c r="Q141" s="86"/>
      <c r="R141" s="87">
        <f>SUM(R142:R155)</f>
        <v>8.4960000000000008E-2</v>
      </c>
      <c r="S141" s="86"/>
      <c r="T141" s="88">
        <f>SUM(T142:T155)</f>
        <v>0</v>
      </c>
      <c r="AR141" s="82" t="s">
        <v>79</v>
      </c>
      <c r="AT141" s="229" t="s">
        <v>70</v>
      </c>
      <c r="AU141" s="229" t="s">
        <v>79</v>
      </c>
      <c r="AY141" s="82" t="s">
        <v>135</v>
      </c>
      <c r="BK141" s="230">
        <f>SUM(BK142:BK155)</f>
        <v>0</v>
      </c>
    </row>
    <row r="142" spans="1:65" s="15" customFormat="1" ht="24.2" customHeight="1">
      <c r="A142" s="154"/>
      <c r="B142" s="8"/>
      <c r="C142" s="91" t="s">
        <v>79</v>
      </c>
      <c r="D142" s="91" t="s">
        <v>138</v>
      </c>
      <c r="E142" s="92" t="s">
        <v>147</v>
      </c>
      <c r="F142" s="93" t="s">
        <v>148</v>
      </c>
      <c r="G142" s="94" t="s">
        <v>149</v>
      </c>
      <c r="H142" s="95">
        <v>2</v>
      </c>
      <c r="I142" s="96"/>
      <c r="J142" s="97">
        <f>ROUND(I142*H142,2)</f>
        <v>0</v>
      </c>
      <c r="K142" s="98"/>
      <c r="L142" s="8"/>
      <c r="M142" s="231" t="s">
        <v>1</v>
      </c>
      <c r="N142" s="99" t="s">
        <v>36</v>
      </c>
      <c r="O142" s="28"/>
      <c r="P142" s="100">
        <f>O142*H142</f>
        <v>0</v>
      </c>
      <c r="Q142" s="100">
        <v>9.4999999999999998E-3</v>
      </c>
      <c r="R142" s="100">
        <f>Q142*H142</f>
        <v>1.9E-2</v>
      </c>
      <c r="S142" s="100">
        <v>0</v>
      </c>
      <c r="T142" s="101">
        <f>S142*H142</f>
        <v>0</v>
      </c>
      <c r="U142" s="15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/>
      <c r="AR142" s="232" t="s">
        <v>142</v>
      </c>
      <c r="AT142" s="232" t="s">
        <v>138</v>
      </c>
      <c r="AU142" s="232" t="s">
        <v>81</v>
      </c>
      <c r="AY142" s="191" t="s">
        <v>135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91" t="s">
        <v>79</v>
      </c>
      <c r="BK142" s="233">
        <f>ROUND(I142*H142,2)</f>
        <v>0</v>
      </c>
      <c r="BL142" s="191" t="s">
        <v>142</v>
      </c>
      <c r="BM142" s="232" t="s">
        <v>1280</v>
      </c>
    </row>
    <row r="143" spans="1:65" s="103" customFormat="1">
      <c r="B143" s="102"/>
      <c r="D143" s="104" t="s">
        <v>144</v>
      </c>
      <c r="E143" s="105" t="s">
        <v>1</v>
      </c>
      <c r="F143" s="106" t="s">
        <v>1281</v>
      </c>
      <c r="H143" s="105" t="s">
        <v>1</v>
      </c>
      <c r="L143" s="102"/>
      <c r="M143" s="107"/>
      <c r="N143" s="108"/>
      <c r="O143" s="108"/>
      <c r="P143" s="108"/>
      <c r="Q143" s="108"/>
      <c r="R143" s="108"/>
      <c r="S143" s="108"/>
      <c r="T143" s="109"/>
      <c r="AT143" s="105" t="s">
        <v>144</v>
      </c>
      <c r="AU143" s="105" t="s">
        <v>81</v>
      </c>
      <c r="AV143" s="103" t="s">
        <v>79</v>
      </c>
      <c r="AW143" s="103" t="s">
        <v>29</v>
      </c>
      <c r="AX143" s="103" t="s">
        <v>71</v>
      </c>
      <c r="AY143" s="105" t="s">
        <v>135</v>
      </c>
    </row>
    <row r="144" spans="1:65" s="111" customFormat="1">
      <c r="B144" s="110"/>
      <c r="D144" s="104" t="s">
        <v>144</v>
      </c>
      <c r="E144" s="112" t="s">
        <v>1</v>
      </c>
      <c r="F144" s="113" t="s">
        <v>81</v>
      </c>
      <c r="H144" s="114">
        <v>2</v>
      </c>
      <c r="L144" s="110"/>
      <c r="M144" s="115"/>
      <c r="N144" s="116"/>
      <c r="O144" s="116"/>
      <c r="P144" s="116"/>
      <c r="Q144" s="116"/>
      <c r="R144" s="116"/>
      <c r="S144" s="116"/>
      <c r="T144" s="117"/>
      <c r="AT144" s="112" t="s">
        <v>144</v>
      </c>
      <c r="AU144" s="112" t="s">
        <v>81</v>
      </c>
      <c r="AV144" s="111" t="s">
        <v>81</v>
      </c>
      <c r="AW144" s="111" t="s">
        <v>29</v>
      </c>
      <c r="AX144" s="111" t="s">
        <v>79</v>
      </c>
      <c r="AY144" s="112" t="s">
        <v>135</v>
      </c>
    </row>
    <row r="145" spans="1:65" s="15" customFormat="1" ht="16.5" customHeight="1">
      <c r="A145" s="154"/>
      <c r="B145" s="8"/>
      <c r="C145" s="91" t="s">
        <v>81</v>
      </c>
      <c r="D145" s="91" t="s">
        <v>138</v>
      </c>
      <c r="E145" s="92" t="s">
        <v>158</v>
      </c>
      <c r="F145" s="93" t="s">
        <v>159</v>
      </c>
      <c r="G145" s="94" t="s">
        <v>141</v>
      </c>
      <c r="H145" s="95">
        <v>27.6</v>
      </c>
      <c r="I145" s="96"/>
      <c r="J145" s="97">
        <f>ROUND(I145*H145,2)</f>
        <v>0</v>
      </c>
      <c r="K145" s="98"/>
      <c r="L145" s="8"/>
      <c r="M145" s="231" t="s">
        <v>1</v>
      </c>
      <c r="N145" s="99" t="s">
        <v>36</v>
      </c>
      <c r="O145" s="28"/>
      <c r="P145" s="100">
        <f>O145*H145</f>
        <v>0</v>
      </c>
      <c r="Q145" s="100">
        <v>0</v>
      </c>
      <c r="R145" s="100">
        <f>Q145*H145</f>
        <v>0</v>
      </c>
      <c r="S145" s="100">
        <v>0</v>
      </c>
      <c r="T145" s="101">
        <f>S145*H145</f>
        <v>0</v>
      </c>
      <c r="U145" s="154"/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/>
      <c r="AR145" s="232" t="s">
        <v>142</v>
      </c>
      <c r="AT145" s="232" t="s">
        <v>138</v>
      </c>
      <c r="AU145" s="232" t="s">
        <v>81</v>
      </c>
      <c r="AY145" s="191" t="s">
        <v>135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91" t="s">
        <v>79</v>
      </c>
      <c r="BK145" s="233">
        <f>ROUND(I145*H145,2)</f>
        <v>0</v>
      </c>
      <c r="BL145" s="191" t="s">
        <v>142</v>
      </c>
      <c r="BM145" s="232" t="s">
        <v>1282</v>
      </c>
    </row>
    <row r="146" spans="1:65" s="103" customFormat="1">
      <c r="B146" s="102"/>
      <c r="D146" s="104" t="s">
        <v>144</v>
      </c>
      <c r="E146" s="105" t="s">
        <v>1</v>
      </c>
      <c r="F146" s="106" t="s">
        <v>1281</v>
      </c>
      <c r="H146" s="105" t="s">
        <v>1</v>
      </c>
      <c r="L146" s="102"/>
      <c r="M146" s="107"/>
      <c r="N146" s="108"/>
      <c r="O146" s="108"/>
      <c r="P146" s="108"/>
      <c r="Q146" s="108"/>
      <c r="R146" s="108"/>
      <c r="S146" s="108"/>
      <c r="T146" s="109"/>
      <c r="AT146" s="105" t="s">
        <v>144</v>
      </c>
      <c r="AU146" s="105" t="s">
        <v>81</v>
      </c>
      <c r="AV146" s="103" t="s">
        <v>79</v>
      </c>
      <c r="AW146" s="103" t="s">
        <v>29</v>
      </c>
      <c r="AX146" s="103" t="s">
        <v>71</v>
      </c>
      <c r="AY146" s="105" t="s">
        <v>135</v>
      </c>
    </row>
    <row r="147" spans="1:65" s="111" customFormat="1">
      <c r="B147" s="110"/>
      <c r="D147" s="104" t="s">
        <v>144</v>
      </c>
      <c r="E147" s="112" t="s">
        <v>1</v>
      </c>
      <c r="F147" s="113" t="s">
        <v>1283</v>
      </c>
      <c r="H147" s="114">
        <v>27.6</v>
      </c>
      <c r="L147" s="110"/>
      <c r="M147" s="115"/>
      <c r="N147" s="116"/>
      <c r="O147" s="116"/>
      <c r="P147" s="116"/>
      <c r="Q147" s="116"/>
      <c r="R147" s="116"/>
      <c r="S147" s="116"/>
      <c r="T147" s="117"/>
      <c r="AT147" s="112" t="s">
        <v>144</v>
      </c>
      <c r="AU147" s="112" t="s">
        <v>81</v>
      </c>
      <c r="AV147" s="111" t="s">
        <v>81</v>
      </c>
      <c r="AW147" s="111" t="s">
        <v>29</v>
      </c>
      <c r="AX147" s="111" t="s">
        <v>79</v>
      </c>
      <c r="AY147" s="112" t="s">
        <v>135</v>
      </c>
    </row>
    <row r="148" spans="1:65" s="15" customFormat="1" ht="24.2" customHeight="1">
      <c r="A148" s="154"/>
      <c r="B148" s="8"/>
      <c r="C148" s="91" t="s">
        <v>157</v>
      </c>
      <c r="D148" s="91" t="s">
        <v>138</v>
      </c>
      <c r="E148" s="92" t="s">
        <v>173</v>
      </c>
      <c r="F148" s="93" t="s">
        <v>174</v>
      </c>
      <c r="G148" s="94" t="s">
        <v>141</v>
      </c>
      <c r="H148" s="95">
        <v>10</v>
      </c>
      <c r="I148" s="96"/>
      <c r="J148" s="97">
        <f>ROUND(I148*H148,2)</f>
        <v>0</v>
      </c>
      <c r="K148" s="98"/>
      <c r="L148" s="8"/>
      <c r="M148" s="231" t="s">
        <v>1</v>
      </c>
      <c r="N148" s="99" t="s">
        <v>36</v>
      </c>
      <c r="O148" s="28"/>
      <c r="P148" s="100">
        <f>O148*H148</f>
        <v>0</v>
      </c>
      <c r="Q148" s="100">
        <v>0</v>
      </c>
      <c r="R148" s="100">
        <f>Q148*H148</f>
        <v>0</v>
      </c>
      <c r="S148" s="100">
        <v>0</v>
      </c>
      <c r="T148" s="101">
        <f>S148*H148</f>
        <v>0</v>
      </c>
      <c r="U148" s="15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/>
      <c r="AR148" s="232" t="s">
        <v>142</v>
      </c>
      <c r="AT148" s="232" t="s">
        <v>138</v>
      </c>
      <c r="AU148" s="232" t="s">
        <v>81</v>
      </c>
      <c r="AY148" s="191" t="s">
        <v>135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91" t="s">
        <v>79</v>
      </c>
      <c r="BK148" s="233">
        <f>ROUND(I148*H148,2)</f>
        <v>0</v>
      </c>
      <c r="BL148" s="191" t="s">
        <v>142</v>
      </c>
      <c r="BM148" s="232" t="s">
        <v>1284</v>
      </c>
    </row>
    <row r="149" spans="1:65" s="15" customFormat="1" ht="24.2" customHeight="1">
      <c r="A149" s="154"/>
      <c r="B149" s="8"/>
      <c r="C149" s="91" t="s">
        <v>142</v>
      </c>
      <c r="D149" s="91" t="s">
        <v>138</v>
      </c>
      <c r="E149" s="92" t="s">
        <v>186</v>
      </c>
      <c r="F149" s="93" t="s">
        <v>187</v>
      </c>
      <c r="G149" s="94" t="s">
        <v>149</v>
      </c>
      <c r="H149" s="95">
        <v>2</v>
      </c>
      <c r="I149" s="96"/>
      <c r="J149" s="97">
        <f>ROUND(I149*H149,2)</f>
        <v>0</v>
      </c>
      <c r="K149" s="98"/>
      <c r="L149" s="8"/>
      <c r="M149" s="231" t="s">
        <v>1</v>
      </c>
      <c r="N149" s="99" t="s">
        <v>36</v>
      </c>
      <c r="O149" s="28"/>
      <c r="P149" s="100">
        <f>O149*H149</f>
        <v>0</v>
      </c>
      <c r="Q149" s="100">
        <v>1.7770000000000001E-2</v>
      </c>
      <c r="R149" s="100">
        <f>Q149*H149</f>
        <v>3.5540000000000002E-2</v>
      </c>
      <c r="S149" s="100">
        <v>0</v>
      </c>
      <c r="T149" s="101">
        <f>S149*H149</f>
        <v>0</v>
      </c>
      <c r="U149" s="15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/>
      <c r="AR149" s="232" t="s">
        <v>142</v>
      </c>
      <c r="AT149" s="232" t="s">
        <v>138</v>
      </c>
      <c r="AU149" s="232" t="s">
        <v>81</v>
      </c>
      <c r="AY149" s="191" t="s">
        <v>135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91" t="s">
        <v>79</v>
      </c>
      <c r="BK149" s="233">
        <f>ROUND(I149*H149,2)</f>
        <v>0</v>
      </c>
      <c r="BL149" s="191" t="s">
        <v>142</v>
      </c>
      <c r="BM149" s="232" t="s">
        <v>1285</v>
      </c>
    </row>
    <row r="150" spans="1:65" s="103" customFormat="1">
      <c r="B150" s="102"/>
      <c r="D150" s="104" t="s">
        <v>144</v>
      </c>
      <c r="E150" s="105" t="s">
        <v>1</v>
      </c>
      <c r="F150" s="106" t="s">
        <v>1286</v>
      </c>
      <c r="H150" s="105" t="s">
        <v>1</v>
      </c>
      <c r="L150" s="102"/>
      <c r="M150" s="107"/>
      <c r="N150" s="108"/>
      <c r="O150" s="108"/>
      <c r="P150" s="108"/>
      <c r="Q150" s="108"/>
      <c r="R150" s="108"/>
      <c r="S150" s="108"/>
      <c r="T150" s="109"/>
      <c r="AT150" s="105" t="s">
        <v>144</v>
      </c>
      <c r="AU150" s="105" t="s">
        <v>81</v>
      </c>
      <c r="AV150" s="103" t="s">
        <v>79</v>
      </c>
      <c r="AW150" s="103" t="s">
        <v>29</v>
      </c>
      <c r="AX150" s="103" t="s">
        <v>71</v>
      </c>
      <c r="AY150" s="105" t="s">
        <v>135</v>
      </c>
    </row>
    <row r="151" spans="1:65" s="111" customFormat="1">
      <c r="B151" s="110"/>
      <c r="D151" s="104" t="s">
        <v>144</v>
      </c>
      <c r="E151" s="112" t="s">
        <v>1</v>
      </c>
      <c r="F151" s="113" t="s">
        <v>79</v>
      </c>
      <c r="H151" s="114">
        <v>1</v>
      </c>
      <c r="L151" s="110"/>
      <c r="M151" s="115"/>
      <c r="N151" s="116"/>
      <c r="O151" s="116"/>
      <c r="P151" s="116"/>
      <c r="Q151" s="116"/>
      <c r="R151" s="116"/>
      <c r="S151" s="116"/>
      <c r="T151" s="117"/>
      <c r="AT151" s="112" t="s">
        <v>144</v>
      </c>
      <c r="AU151" s="112" t="s">
        <v>81</v>
      </c>
      <c r="AV151" s="111" t="s">
        <v>81</v>
      </c>
      <c r="AW151" s="111" t="s">
        <v>29</v>
      </c>
      <c r="AX151" s="111" t="s">
        <v>71</v>
      </c>
      <c r="AY151" s="112" t="s">
        <v>135</v>
      </c>
    </row>
    <row r="152" spans="1:65" s="103" customFormat="1">
      <c r="B152" s="102"/>
      <c r="D152" s="104" t="s">
        <v>144</v>
      </c>
      <c r="E152" s="105" t="s">
        <v>1</v>
      </c>
      <c r="F152" s="106" t="s">
        <v>1287</v>
      </c>
      <c r="H152" s="105" t="s">
        <v>1</v>
      </c>
      <c r="L152" s="102"/>
      <c r="M152" s="107"/>
      <c r="N152" s="108"/>
      <c r="O152" s="108"/>
      <c r="P152" s="108"/>
      <c r="Q152" s="108"/>
      <c r="R152" s="108"/>
      <c r="S152" s="108"/>
      <c r="T152" s="109"/>
      <c r="AT152" s="105" t="s">
        <v>144</v>
      </c>
      <c r="AU152" s="105" t="s">
        <v>81</v>
      </c>
      <c r="AV152" s="103" t="s">
        <v>79</v>
      </c>
      <c r="AW152" s="103" t="s">
        <v>29</v>
      </c>
      <c r="AX152" s="103" t="s">
        <v>71</v>
      </c>
      <c r="AY152" s="105" t="s">
        <v>135</v>
      </c>
    </row>
    <row r="153" spans="1:65" s="111" customFormat="1">
      <c r="B153" s="110"/>
      <c r="D153" s="104" t="s">
        <v>144</v>
      </c>
      <c r="E153" s="112" t="s">
        <v>1</v>
      </c>
      <c r="F153" s="113" t="s">
        <v>79</v>
      </c>
      <c r="H153" s="114">
        <v>1</v>
      </c>
      <c r="L153" s="110"/>
      <c r="M153" s="115"/>
      <c r="N153" s="116"/>
      <c r="O153" s="116"/>
      <c r="P153" s="116"/>
      <c r="Q153" s="116"/>
      <c r="R153" s="116"/>
      <c r="S153" s="116"/>
      <c r="T153" s="117"/>
      <c r="AT153" s="112" t="s">
        <v>144</v>
      </c>
      <c r="AU153" s="112" t="s">
        <v>81</v>
      </c>
      <c r="AV153" s="111" t="s">
        <v>81</v>
      </c>
      <c r="AW153" s="111" t="s">
        <v>29</v>
      </c>
      <c r="AX153" s="111" t="s">
        <v>71</v>
      </c>
      <c r="AY153" s="112" t="s">
        <v>135</v>
      </c>
    </row>
    <row r="154" spans="1:65" s="119" customFormat="1">
      <c r="B154" s="118"/>
      <c r="D154" s="104" t="s">
        <v>144</v>
      </c>
      <c r="E154" s="120" t="s">
        <v>1</v>
      </c>
      <c r="F154" s="121" t="s">
        <v>156</v>
      </c>
      <c r="H154" s="122">
        <v>2</v>
      </c>
      <c r="L154" s="118"/>
      <c r="M154" s="123"/>
      <c r="N154" s="124"/>
      <c r="O154" s="124"/>
      <c r="P154" s="124"/>
      <c r="Q154" s="124"/>
      <c r="R154" s="124"/>
      <c r="S154" s="124"/>
      <c r="T154" s="125"/>
      <c r="AT154" s="120" t="s">
        <v>144</v>
      </c>
      <c r="AU154" s="120" t="s">
        <v>81</v>
      </c>
      <c r="AV154" s="119" t="s">
        <v>142</v>
      </c>
      <c r="AW154" s="119" t="s">
        <v>29</v>
      </c>
      <c r="AX154" s="119" t="s">
        <v>79</v>
      </c>
      <c r="AY154" s="120" t="s">
        <v>135</v>
      </c>
    </row>
    <row r="155" spans="1:65" s="15" customFormat="1" ht="24.2" customHeight="1">
      <c r="A155" s="154"/>
      <c r="B155" s="8"/>
      <c r="C155" s="126" t="s">
        <v>176</v>
      </c>
      <c r="D155" s="126" t="s">
        <v>190</v>
      </c>
      <c r="E155" s="127" t="s">
        <v>191</v>
      </c>
      <c r="F155" s="128" t="s">
        <v>192</v>
      </c>
      <c r="G155" s="129" t="s">
        <v>149</v>
      </c>
      <c r="H155" s="130">
        <v>2</v>
      </c>
      <c r="I155" s="131"/>
      <c r="J155" s="132">
        <f>ROUND(I155*H155,2)</f>
        <v>0</v>
      </c>
      <c r="K155" s="133"/>
      <c r="L155" s="234"/>
      <c r="M155" s="235" t="s">
        <v>1</v>
      </c>
      <c r="N155" s="134" t="s">
        <v>36</v>
      </c>
      <c r="O155" s="28"/>
      <c r="P155" s="100">
        <f>O155*H155</f>
        <v>0</v>
      </c>
      <c r="Q155" s="100">
        <v>1.521E-2</v>
      </c>
      <c r="R155" s="100">
        <f>Q155*H155</f>
        <v>3.0419999999999999E-2</v>
      </c>
      <c r="S155" s="100">
        <v>0</v>
      </c>
      <c r="T155" s="101">
        <f>S155*H155</f>
        <v>0</v>
      </c>
      <c r="U155" s="154"/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/>
      <c r="AR155" s="232" t="s">
        <v>193</v>
      </c>
      <c r="AT155" s="232" t="s">
        <v>190</v>
      </c>
      <c r="AU155" s="232" t="s">
        <v>81</v>
      </c>
      <c r="AY155" s="191" t="s">
        <v>135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91" t="s">
        <v>79</v>
      </c>
      <c r="BK155" s="233">
        <f>ROUND(I155*H155,2)</f>
        <v>0</v>
      </c>
      <c r="BL155" s="191" t="s">
        <v>142</v>
      </c>
      <c r="BM155" s="232" t="s">
        <v>1288</v>
      </c>
    </row>
    <row r="156" spans="1:65" s="81" customFormat="1" ht="22.9" customHeight="1">
      <c r="B156" s="80"/>
      <c r="D156" s="82" t="s">
        <v>70</v>
      </c>
      <c r="E156" s="89" t="s">
        <v>200</v>
      </c>
      <c r="F156" s="89" t="s">
        <v>204</v>
      </c>
      <c r="J156" s="90">
        <f>BK156</f>
        <v>0</v>
      </c>
      <c r="L156" s="80"/>
      <c r="M156" s="85"/>
      <c r="N156" s="86"/>
      <c r="O156" s="86"/>
      <c r="P156" s="87">
        <f>SUM(P157:P175)</f>
        <v>0</v>
      </c>
      <c r="Q156" s="86"/>
      <c r="R156" s="87">
        <f>SUM(R157:R175)</f>
        <v>6.9000000000000008E-3</v>
      </c>
      <c r="S156" s="86"/>
      <c r="T156" s="88">
        <f>SUM(T157:T175)</f>
        <v>9.0507000000000009</v>
      </c>
      <c r="AR156" s="82" t="s">
        <v>79</v>
      </c>
      <c r="AT156" s="229" t="s">
        <v>70</v>
      </c>
      <c r="AU156" s="229" t="s">
        <v>79</v>
      </c>
      <c r="AY156" s="82" t="s">
        <v>135</v>
      </c>
      <c r="BK156" s="230">
        <f>SUM(BK157:BK175)</f>
        <v>0</v>
      </c>
    </row>
    <row r="157" spans="1:65" s="15" customFormat="1" ht="37.9" customHeight="1">
      <c r="A157" s="154"/>
      <c r="B157" s="8"/>
      <c r="C157" s="91" t="s">
        <v>136</v>
      </c>
      <c r="D157" s="91" t="s">
        <v>138</v>
      </c>
      <c r="E157" s="92" t="s">
        <v>206</v>
      </c>
      <c r="F157" s="93" t="s">
        <v>207</v>
      </c>
      <c r="G157" s="94" t="s">
        <v>141</v>
      </c>
      <c r="H157" s="95">
        <v>27.6</v>
      </c>
      <c r="I157" s="96"/>
      <c r="J157" s="97">
        <f>ROUND(I157*H157,2)</f>
        <v>0</v>
      </c>
      <c r="K157" s="98"/>
      <c r="L157" s="8"/>
      <c r="M157" s="231" t="s">
        <v>1</v>
      </c>
      <c r="N157" s="99" t="s">
        <v>36</v>
      </c>
      <c r="O157" s="28"/>
      <c r="P157" s="100">
        <f>O157*H157</f>
        <v>0</v>
      </c>
      <c r="Q157" s="100">
        <v>2.1000000000000001E-4</v>
      </c>
      <c r="R157" s="100">
        <f>Q157*H157</f>
        <v>5.7960000000000008E-3</v>
      </c>
      <c r="S157" s="100">
        <v>0</v>
      </c>
      <c r="T157" s="101">
        <f>S157*H157</f>
        <v>0</v>
      </c>
      <c r="U157" s="154"/>
      <c r="V157" s="154"/>
      <c r="W157" s="154"/>
      <c r="X157" s="154"/>
      <c r="Y157" s="154"/>
      <c r="Z157" s="154"/>
      <c r="AA157" s="154"/>
      <c r="AB157" s="154"/>
      <c r="AC157" s="154"/>
      <c r="AD157" s="154"/>
      <c r="AE157" s="154"/>
      <c r="AR157" s="232" t="s">
        <v>142</v>
      </c>
      <c r="AT157" s="232" t="s">
        <v>138</v>
      </c>
      <c r="AU157" s="232" t="s">
        <v>81</v>
      </c>
      <c r="AY157" s="191" t="s">
        <v>135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91" t="s">
        <v>79</v>
      </c>
      <c r="BK157" s="233">
        <f>ROUND(I157*H157,2)</f>
        <v>0</v>
      </c>
      <c r="BL157" s="191" t="s">
        <v>142</v>
      </c>
      <c r="BM157" s="232" t="s">
        <v>1289</v>
      </c>
    </row>
    <row r="158" spans="1:65" s="15" customFormat="1" ht="24.2" customHeight="1">
      <c r="A158" s="154"/>
      <c r="B158" s="8"/>
      <c r="C158" s="91" t="s">
        <v>189</v>
      </c>
      <c r="D158" s="91" t="s">
        <v>138</v>
      </c>
      <c r="E158" s="92" t="s">
        <v>210</v>
      </c>
      <c r="F158" s="93" t="s">
        <v>211</v>
      </c>
      <c r="G158" s="94" t="s">
        <v>141</v>
      </c>
      <c r="H158" s="95">
        <v>27.6</v>
      </c>
      <c r="I158" s="96"/>
      <c r="J158" s="97">
        <f>ROUND(I158*H158,2)</f>
        <v>0</v>
      </c>
      <c r="K158" s="98"/>
      <c r="L158" s="8"/>
      <c r="M158" s="231" t="s">
        <v>1</v>
      </c>
      <c r="N158" s="99" t="s">
        <v>36</v>
      </c>
      <c r="O158" s="28"/>
      <c r="P158" s="100">
        <f>O158*H158</f>
        <v>0</v>
      </c>
      <c r="Q158" s="100">
        <v>4.0000000000000003E-5</v>
      </c>
      <c r="R158" s="100">
        <f>Q158*H158</f>
        <v>1.1040000000000002E-3</v>
      </c>
      <c r="S158" s="100">
        <v>0</v>
      </c>
      <c r="T158" s="101">
        <f>S158*H158</f>
        <v>0</v>
      </c>
      <c r="U158" s="15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/>
      <c r="AR158" s="232" t="s">
        <v>142</v>
      </c>
      <c r="AT158" s="232" t="s">
        <v>138</v>
      </c>
      <c r="AU158" s="232" t="s">
        <v>81</v>
      </c>
      <c r="AY158" s="191" t="s">
        <v>135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91" t="s">
        <v>79</v>
      </c>
      <c r="BK158" s="233">
        <f>ROUND(I158*H158,2)</f>
        <v>0</v>
      </c>
      <c r="BL158" s="191" t="s">
        <v>142</v>
      </c>
      <c r="BM158" s="232" t="s">
        <v>1290</v>
      </c>
    </row>
    <row r="159" spans="1:65" s="103" customFormat="1" ht="33.75">
      <c r="B159" s="102"/>
      <c r="D159" s="104" t="s">
        <v>144</v>
      </c>
      <c r="E159" s="105" t="s">
        <v>1</v>
      </c>
      <c r="F159" s="106" t="s">
        <v>213</v>
      </c>
      <c r="H159" s="105" t="s">
        <v>1</v>
      </c>
      <c r="L159" s="102"/>
      <c r="M159" s="107"/>
      <c r="N159" s="108"/>
      <c r="O159" s="108"/>
      <c r="P159" s="108"/>
      <c r="Q159" s="108"/>
      <c r="R159" s="108"/>
      <c r="S159" s="108"/>
      <c r="T159" s="109"/>
      <c r="AT159" s="105" t="s">
        <v>144</v>
      </c>
      <c r="AU159" s="105" t="s">
        <v>81</v>
      </c>
      <c r="AV159" s="103" t="s">
        <v>79</v>
      </c>
      <c r="AW159" s="103" t="s">
        <v>29</v>
      </c>
      <c r="AX159" s="103" t="s">
        <v>71</v>
      </c>
      <c r="AY159" s="105" t="s">
        <v>135</v>
      </c>
    </row>
    <row r="160" spans="1:65" s="111" customFormat="1">
      <c r="B160" s="110"/>
      <c r="D160" s="104" t="s">
        <v>144</v>
      </c>
      <c r="E160" s="112" t="s">
        <v>1</v>
      </c>
      <c r="F160" s="113" t="s">
        <v>1291</v>
      </c>
      <c r="H160" s="114">
        <v>27.6</v>
      </c>
      <c r="L160" s="110"/>
      <c r="M160" s="115"/>
      <c r="N160" s="116"/>
      <c r="O160" s="116"/>
      <c r="P160" s="116"/>
      <c r="Q160" s="116"/>
      <c r="R160" s="116"/>
      <c r="S160" s="116"/>
      <c r="T160" s="117"/>
      <c r="AT160" s="112" t="s">
        <v>144</v>
      </c>
      <c r="AU160" s="112" t="s">
        <v>81</v>
      </c>
      <c r="AV160" s="111" t="s">
        <v>81</v>
      </c>
      <c r="AW160" s="111" t="s">
        <v>29</v>
      </c>
      <c r="AX160" s="111" t="s">
        <v>79</v>
      </c>
      <c r="AY160" s="112" t="s">
        <v>135</v>
      </c>
    </row>
    <row r="161" spans="1:65" s="15" customFormat="1" ht="16.5" customHeight="1">
      <c r="A161" s="154"/>
      <c r="B161" s="8"/>
      <c r="C161" s="91" t="s">
        <v>193</v>
      </c>
      <c r="D161" s="91" t="s">
        <v>138</v>
      </c>
      <c r="E161" s="92" t="s">
        <v>215</v>
      </c>
      <c r="F161" s="93" t="s">
        <v>216</v>
      </c>
      <c r="G161" s="94" t="s">
        <v>141</v>
      </c>
      <c r="H161" s="95">
        <v>800</v>
      </c>
      <c r="I161" s="96"/>
      <c r="J161" s="97">
        <f>ROUND(I161*H161,2)</f>
        <v>0</v>
      </c>
      <c r="K161" s="98"/>
      <c r="L161" s="8"/>
      <c r="M161" s="231" t="s">
        <v>1</v>
      </c>
      <c r="N161" s="99" t="s">
        <v>36</v>
      </c>
      <c r="O161" s="28"/>
      <c r="P161" s="100">
        <f>O161*H161</f>
        <v>0</v>
      </c>
      <c r="Q161" s="100">
        <v>0</v>
      </c>
      <c r="R161" s="100">
        <f>Q161*H161</f>
        <v>0</v>
      </c>
      <c r="S161" s="100">
        <v>0</v>
      </c>
      <c r="T161" s="101">
        <f>S161*H161</f>
        <v>0</v>
      </c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R161" s="232" t="s">
        <v>142</v>
      </c>
      <c r="AT161" s="232" t="s">
        <v>138</v>
      </c>
      <c r="AU161" s="232" t="s">
        <v>81</v>
      </c>
      <c r="AY161" s="191" t="s">
        <v>135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91" t="s">
        <v>79</v>
      </c>
      <c r="BK161" s="233">
        <f>ROUND(I161*H161,2)</f>
        <v>0</v>
      </c>
      <c r="BL161" s="191" t="s">
        <v>142</v>
      </c>
      <c r="BM161" s="232" t="s">
        <v>1292</v>
      </c>
    </row>
    <row r="162" spans="1:65" s="103" customFormat="1" ht="22.5">
      <c r="B162" s="102"/>
      <c r="D162" s="104" t="s">
        <v>144</v>
      </c>
      <c r="E162" s="105" t="s">
        <v>1</v>
      </c>
      <c r="F162" s="106" t="s">
        <v>218</v>
      </c>
      <c r="H162" s="105" t="s">
        <v>1</v>
      </c>
      <c r="L162" s="102"/>
      <c r="M162" s="107"/>
      <c r="N162" s="108"/>
      <c r="O162" s="108"/>
      <c r="P162" s="108"/>
      <c r="Q162" s="108"/>
      <c r="R162" s="108"/>
      <c r="S162" s="108"/>
      <c r="T162" s="109"/>
      <c r="AT162" s="105" t="s">
        <v>144</v>
      </c>
      <c r="AU162" s="105" t="s">
        <v>81</v>
      </c>
      <c r="AV162" s="103" t="s">
        <v>79</v>
      </c>
      <c r="AW162" s="103" t="s">
        <v>29</v>
      </c>
      <c r="AX162" s="103" t="s">
        <v>71</v>
      </c>
      <c r="AY162" s="105" t="s">
        <v>135</v>
      </c>
    </row>
    <row r="163" spans="1:65" s="103" customFormat="1">
      <c r="B163" s="102"/>
      <c r="D163" s="104" t="s">
        <v>144</v>
      </c>
      <c r="E163" s="105" t="s">
        <v>1</v>
      </c>
      <c r="F163" s="106" t="s">
        <v>219</v>
      </c>
      <c r="H163" s="105" t="s">
        <v>1</v>
      </c>
      <c r="L163" s="102"/>
      <c r="M163" s="107"/>
      <c r="N163" s="108"/>
      <c r="O163" s="108"/>
      <c r="P163" s="108"/>
      <c r="Q163" s="108"/>
      <c r="R163" s="108"/>
      <c r="S163" s="108"/>
      <c r="T163" s="109"/>
      <c r="AT163" s="105" t="s">
        <v>144</v>
      </c>
      <c r="AU163" s="105" t="s">
        <v>81</v>
      </c>
      <c r="AV163" s="103" t="s">
        <v>79</v>
      </c>
      <c r="AW163" s="103" t="s">
        <v>29</v>
      </c>
      <c r="AX163" s="103" t="s">
        <v>71</v>
      </c>
      <c r="AY163" s="105" t="s">
        <v>135</v>
      </c>
    </row>
    <row r="164" spans="1:65" s="111" customFormat="1">
      <c r="B164" s="110"/>
      <c r="D164" s="104" t="s">
        <v>144</v>
      </c>
      <c r="E164" s="112" t="s">
        <v>1</v>
      </c>
      <c r="F164" s="113" t="s">
        <v>1293</v>
      </c>
      <c r="H164" s="114">
        <v>800</v>
      </c>
      <c r="L164" s="110"/>
      <c r="M164" s="115"/>
      <c r="N164" s="116"/>
      <c r="O164" s="116"/>
      <c r="P164" s="116"/>
      <c r="Q164" s="116"/>
      <c r="R164" s="116"/>
      <c r="S164" s="116"/>
      <c r="T164" s="117"/>
      <c r="AT164" s="112" t="s">
        <v>144</v>
      </c>
      <c r="AU164" s="112" t="s">
        <v>81</v>
      </c>
      <c r="AV164" s="111" t="s">
        <v>81</v>
      </c>
      <c r="AW164" s="111" t="s">
        <v>29</v>
      </c>
      <c r="AX164" s="111" t="s">
        <v>79</v>
      </c>
      <c r="AY164" s="112" t="s">
        <v>135</v>
      </c>
    </row>
    <row r="165" spans="1:65" s="15" customFormat="1" ht="24.2" customHeight="1">
      <c r="A165" s="154"/>
      <c r="B165" s="8"/>
      <c r="C165" s="91" t="s">
        <v>200</v>
      </c>
      <c r="D165" s="91" t="s">
        <v>138</v>
      </c>
      <c r="E165" s="92" t="s">
        <v>238</v>
      </c>
      <c r="F165" s="93" t="s">
        <v>239</v>
      </c>
      <c r="G165" s="94" t="s">
        <v>141</v>
      </c>
      <c r="H165" s="95">
        <v>43.02</v>
      </c>
      <c r="I165" s="96"/>
      <c r="J165" s="97">
        <f>ROUND(I165*H165,2)</f>
        <v>0</v>
      </c>
      <c r="K165" s="98"/>
      <c r="L165" s="8"/>
      <c r="M165" s="231" t="s">
        <v>1</v>
      </c>
      <c r="N165" s="99" t="s">
        <v>36</v>
      </c>
      <c r="O165" s="28"/>
      <c r="P165" s="100">
        <f>O165*H165</f>
        <v>0</v>
      </c>
      <c r="Q165" s="100">
        <v>0</v>
      </c>
      <c r="R165" s="100">
        <f>Q165*H165</f>
        <v>0</v>
      </c>
      <c r="S165" s="100">
        <v>0.18099999999999999</v>
      </c>
      <c r="T165" s="101">
        <f>S165*H165</f>
        <v>7.7866200000000001</v>
      </c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R165" s="232" t="s">
        <v>142</v>
      </c>
      <c r="AT165" s="232" t="s">
        <v>138</v>
      </c>
      <c r="AU165" s="232" t="s">
        <v>81</v>
      </c>
      <c r="AY165" s="191" t="s">
        <v>135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91" t="s">
        <v>79</v>
      </c>
      <c r="BK165" s="233">
        <f>ROUND(I165*H165,2)</f>
        <v>0</v>
      </c>
      <c r="BL165" s="191" t="s">
        <v>142</v>
      </c>
      <c r="BM165" s="232" t="s">
        <v>1294</v>
      </c>
    </row>
    <row r="166" spans="1:65" s="103" customFormat="1">
      <c r="B166" s="102"/>
      <c r="D166" s="104" t="s">
        <v>144</v>
      </c>
      <c r="E166" s="105" t="s">
        <v>1</v>
      </c>
      <c r="F166" s="106" t="s">
        <v>1281</v>
      </c>
      <c r="H166" s="105" t="s">
        <v>1</v>
      </c>
      <c r="L166" s="102"/>
      <c r="M166" s="107"/>
      <c r="N166" s="108"/>
      <c r="O166" s="108"/>
      <c r="P166" s="108"/>
      <c r="Q166" s="108"/>
      <c r="R166" s="108"/>
      <c r="S166" s="108"/>
      <c r="T166" s="109"/>
      <c r="AT166" s="105" t="s">
        <v>144</v>
      </c>
      <c r="AU166" s="105" t="s">
        <v>81</v>
      </c>
      <c r="AV166" s="103" t="s">
        <v>79</v>
      </c>
      <c r="AW166" s="103" t="s">
        <v>29</v>
      </c>
      <c r="AX166" s="103" t="s">
        <v>71</v>
      </c>
      <c r="AY166" s="105" t="s">
        <v>135</v>
      </c>
    </row>
    <row r="167" spans="1:65" s="111" customFormat="1">
      <c r="B167" s="110"/>
      <c r="D167" s="104" t="s">
        <v>144</v>
      </c>
      <c r="E167" s="112" t="s">
        <v>1</v>
      </c>
      <c r="F167" s="113" t="s">
        <v>1295</v>
      </c>
      <c r="H167" s="114">
        <v>43.02</v>
      </c>
      <c r="L167" s="110"/>
      <c r="M167" s="115"/>
      <c r="N167" s="116"/>
      <c r="O167" s="116"/>
      <c r="P167" s="116"/>
      <c r="Q167" s="116"/>
      <c r="R167" s="116"/>
      <c r="S167" s="116"/>
      <c r="T167" s="117"/>
      <c r="AT167" s="112" t="s">
        <v>144</v>
      </c>
      <c r="AU167" s="112" t="s">
        <v>81</v>
      </c>
      <c r="AV167" s="111" t="s">
        <v>81</v>
      </c>
      <c r="AW167" s="111" t="s">
        <v>29</v>
      </c>
      <c r="AX167" s="111" t="s">
        <v>79</v>
      </c>
      <c r="AY167" s="112" t="s">
        <v>135</v>
      </c>
    </row>
    <row r="168" spans="1:65" s="15" customFormat="1" ht="21.75" customHeight="1">
      <c r="A168" s="154"/>
      <c r="B168" s="8"/>
      <c r="C168" s="91" t="s">
        <v>205</v>
      </c>
      <c r="D168" s="91" t="s">
        <v>138</v>
      </c>
      <c r="E168" s="92" t="s">
        <v>255</v>
      </c>
      <c r="F168" s="93" t="s">
        <v>256</v>
      </c>
      <c r="G168" s="94" t="s">
        <v>141</v>
      </c>
      <c r="H168" s="95">
        <v>15.33</v>
      </c>
      <c r="I168" s="96"/>
      <c r="J168" s="97">
        <f>ROUND(I168*H168,2)</f>
        <v>0</v>
      </c>
      <c r="K168" s="98"/>
      <c r="L168" s="8"/>
      <c r="M168" s="231" t="s">
        <v>1</v>
      </c>
      <c r="N168" s="99" t="s">
        <v>36</v>
      </c>
      <c r="O168" s="28"/>
      <c r="P168" s="100">
        <f>O168*H168</f>
        <v>0</v>
      </c>
      <c r="Q168" s="100">
        <v>0</v>
      </c>
      <c r="R168" s="100">
        <f>Q168*H168</f>
        <v>0</v>
      </c>
      <c r="S168" s="100">
        <v>7.5999999999999998E-2</v>
      </c>
      <c r="T168" s="101">
        <f>S168*H168</f>
        <v>1.1650799999999999</v>
      </c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R168" s="232" t="s">
        <v>142</v>
      </c>
      <c r="AT168" s="232" t="s">
        <v>138</v>
      </c>
      <c r="AU168" s="232" t="s">
        <v>81</v>
      </c>
      <c r="AY168" s="191" t="s">
        <v>135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91" t="s">
        <v>79</v>
      </c>
      <c r="BK168" s="233">
        <f>ROUND(I168*H168,2)</f>
        <v>0</v>
      </c>
      <c r="BL168" s="191" t="s">
        <v>142</v>
      </c>
      <c r="BM168" s="232" t="s">
        <v>1296</v>
      </c>
    </row>
    <row r="169" spans="1:65" s="103" customFormat="1">
      <c r="B169" s="102"/>
      <c r="D169" s="104" t="s">
        <v>144</v>
      </c>
      <c r="E169" s="105" t="s">
        <v>1</v>
      </c>
      <c r="F169" s="106" t="s">
        <v>1281</v>
      </c>
      <c r="H169" s="105" t="s">
        <v>1</v>
      </c>
      <c r="L169" s="102"/>
      <c r="M169" s="107"/>
      <c r="N169" s="108"/>
      <c r="O169" s="108"/>
      <c r="P169" s="108"/>
      <c r="Q169" s="108"/>
      <c r="R169" s="108"/>
      <c r="S169" s="108"/>
      <c r="T169" s="109"/>
      <c r="AT169" s="105" t="s">
        <v>144</v>
      </c>
      <c r="AU169" s="105" t="s">
        <v>81</v>
      </c>
      <c r="AV169" s="103" t="s">
        <v>79</v>
      </c>
      <c r="AW169" s="103" t="s">
        <v>29</v>
      </c>
      <c r="AX169" s="103" t="s">
        <v>71</v>
      </c>
      <c r="AY169" s="105" t="s">
        <v>135</v>
      </c>
    </row>
    <row r="170" spans="1:65" s="111" customFormat="1">
      <c r="B170" s="110"/>
      <c r="D170" s="104" t="s">
        <v>144</v>
      </c>
      <c r="E170" s="112" t="s">
        <v>1</v>
      </c>
      <c r="F170" s="113" t="s">
        <v>260</v>
      </c>
      <c r="H170" s="114">
        <v>7.14</v>
      </c>
      <c r="L170" s="110"/>
      <c r="M170" s="115"/>
      <c r="N170" s="116"/>
      <c r="O170" s="116"/>
      <c r="P170" s="116"/>
      <c r="Q170" s="116"/>
      <c r="R170" s="116"/>
      <c r="S170" s="116"/>
      <c r="T170" s="117"/>
      <c r="AT170" s="112" t="s">
        <v>144</v>
      </c>
      <c r="AU170" s="112" t="s">
        <v>81</v>
      </c>
      <c r="AV170" s="111" t="s">
        <v>81</v>
      </c>
      <c r="AW170" s="111" t="s">
        <v>29</v>
      </c>
      <c r="AX170" s="111" t="s">
        <v>71</v>
      </c>
      <c r="AY170" s="112" t="s">
        <v>135</v>
      </c>
    </row>
    <row r="171" spans="1:65" s="111" customFormat="1">
      <c r="B171" s="110"/>
      <c r="D171" s="104" t="s">
        <v>144</v>
      </c>
      <c r="E171" s="112" t="s">
        <v>1</v>
      </c>
      <c r="F171" s="113" t="s">
        <v>1297</v>
      </c>
      <c r="H171" s="114">
        <v>8.1900000000000013</v>
      </c>
      <c r="L171" s="110"/>
      <c r="M171" s="115"/>
      <c r="N171" s="116"/>
      <c r="O171" s="116"/>
      <c r="P171" s="116"/>
      <c r="Q171" s="116"/>
      <c r="R171" s="116"/>
      <c r="S171" s="116"/>
      <c r="T171" s="117"/>
      <c r="AT171" s="112" t="s">
        <v>144</v>
      </c>
      <c r="AU171" s="112" t="s">
        <v>81</v>
      </c>
      <c r="AV171" s="111" t="s">
        <v>81</v>
      </c>
      <c r="AW171" s="111" t="s">
        <v>29</v>
      </c>
      <c r="AX171" s="111" t="s">
        <v>71</v>
      </c>
      <c r="AY171" s="112" t="s">
        <v>135</v>
      </c>
    </row>
    <row r="172" spans="1:65" s="119" customFormat="1">
      <c r="B172" s="118"/>
      <c r="D172" s="104" t="s">
        <v>144</v>
      </c>
      <c r="E172" s="120" t="s">
        <v>1</v>
      </c>
      <c r="F172" s="121" t="s">
        <v>156</v>
      </c>
      <c r="H172" s="122">
        <v>15.330000000000002</v>
      </c>
      <c r="L172" s="118"/>
      <c r="M172" s="123"/>
      <c r="N172" s="124"/>
      <c r="O172" s="124"/>
      <c r="P172" s="124"/>
      <c r="Q172" s="124"/>
      <c r="R172" s="124"/>
      <c r="S172" s="124"/>
      <c r="T172" s="125"/>
      <c r="AT172" s="120" t="s">
        <v>144</v>
      </c>
      <c r="AU172" s="120" t="s">
        <v>81</v>
      </c>
      <c r="AV172" s="119" t="s">
        <v>142</v>
      </c>
      <c r="AW172" s="119" t="s">
        <v>29</v>
      </c>
      <c r="AX172" s="119" t="s">
        <v>79</v>
      </c>
      <c r="AY172" s="120" t="s">
        <v>135</v>
      </c>
    </row>
    <row r="173" spans="1:65" s="15" customFormat="1" ht="24.2" customHeight="1">
      <c r="A173" s="154"/>
      <c r="B173" s="8"/>
      <c r="C173" s="91" t="s">
        <v>209</v>
      </c>
      <c r="D173" s="91" t="s">
        <v>138</v>
      </c>
      <c r="E173" s="92" t="s">
        <v>268</v>
      </c>
      <c r="F173" s="93" t="s">
        <v>269</v>
      </c>
      <c r="G173" s="94" t="s">
        <v>149</v>
      </c>
      <c r="H173" s="95">
        <v>1</v>
      </c>
      <c r="I173" s="96"/>
      <c r="J173" s="97">
        <f>ROUND(I173*H173,2)</f>
        <v>0</v>
      </c>
      <c r="K173" s="98"/>
      <c r="L173" s="8"/>
      <c r="M173" s="231" t="s">
        <v>1</v>
      </c>
      <c r="N173" s="99" t="s">
        <v>36</v>
      </c>
      <c r="O173" s="28"/>
      <c r="P173" s="100">
        <f>O173*H173</f>
        <v>0</v>
      </c>
      <c r="Q173" s="100">
        <v>0</v>
      </c>
      <c r="R173" s="100">
        <f>Q173*H173</f>
        <v>0</v>
      </c>
      <c r="S173" s="100">
        <v>9.9000000000000005E-2</v>
      </c>
      <c r="T173" s="101">
        <f>S173*H173</f>
        <v>9.9000000000000005E-2</v>
      </c>
      <c r="U173" s="15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/>
      <c r="AR173" s="232" t="s">
        <v>142</v>
      </c>
      <c r="AT173" s="232" t="s">
        <v>138</v>
      </c>
      <c r="AU173" s="232" t="s">
        <v>81</v>
      </c>
      <c r="AY173" s="191" t="s">
        <v>135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91" t="s">
        <v>79</v>
      </c>
      <c r="BK173" s="233">
        <f>ROUND(I173*H173,2)</f>
        <v>0</v>
      </c>
      <c r="BL173" s="191" t="s">
        <v>142</v>
      </c>
      <c r="BM173" s="232" t="s">
        <v>1298</v>
      </c>
    </row>
    <row r="174" spans="1:65" s="103" customFormat="1">
      <c r="B174" s="102"/>
      <c r="D174" s="104" t="s">
        <v>144</v>
      </c>
      <c r="E174" s="105" t="s">
        <v>1</v>
      </c>
      <c r="F174" s="106" t="s">
        <v>271</v>
      </c>
      <c r="H174" s="105" t="s">
        <v>1</v>
      </c>
      <c r="L174" s="102"/>
      <c r="M174" s="107"/>
      <c r="N174" s="108"/>
      <c r="O174" s="108"/>
      <c r="P174" s="108"/>
      <c r="Q174" s="108"/>
      <c r="R174" s="108"/>
      <c r="S174" s="108"/>
      <c r="T174" s="109"/>
      <c r="AT174" s="105" t="s">
        <v>144</v>
      </c>
      <c r="AU174" s="105" t="s">
        <v>81</v>
      </c>
      <c r="AV174" s="103" t="s">
        <v>79</v>
      </c>
      <c r="AW174" s="103" t="s">
        <v>29</v>
      </c>
      <c r="AX174" s="103" t="s">
        <v>71</v>
      </c>
      <c r="AY174" s="105" t="s">
        <v>135</v>
      </c>
    </row>
    <row r="175" spans="1:65" s="111" customFormat="1">
      <c r="B175" s="110"/>
      <c r="D175" s="104" t="s">
        <v>144</v>
      </c>
      <c r="E175" s="112" t="s">
        <v>1</v>
      </c>
      <c r="F175" s="113" t="s">
        <v>79</v>
      </c>
      <c r="H175" s="114">
        <v>1</v>
      </c>
      <c r="L175" s="110"/>
      <c r="M175" s="115"/>
      <c r="N175" s="116"/>
      <c r="O175" s="116"/>
      <c r="P175" s="116"/>
      <c r="Q175" s="116"/>
      <c r="R175" s="116"/>
      <c r="S175" s="116"/>
      <c r="T175" s="117"/>
      <c r="AT175" s="112" t="s">
        <v>144</v>
      </c>
      <c r="AU175" s="112" t="s">
        <v>81</v>
      </c>
      <c r="AV175" s="111" t="s">
        <v>81</v>
      </c>
      <c r="AW175" s="111" t="s">
        <v>29</v>
      </c>
      <c r="AX175" s="111" t="s">
        <v>79</v>
      </c>
      <c r="AY175" s="112" t="s">
        <v>135</v>
      </c>
    </row>
    <row r="176" spans="1:65" s="81" customFormat="1" ht="22.9" customHeight="1">
      <c r="B176" s="80"/>
      <c r="D176" s="82" t="s">
        <v>70</v>
      </c>
      <c r="E176" s="89" t="s">
        <v>273</v>
      </c>
      <c r="F176" s="89" t="s">
        <v>274</v>
      </c>
      <c r="J176" s="90">
        <f>BK176</f>
        <v>0</v>
      </c>
      <c r="L176" s="80"/>
      <c r="M176" s="85"/>
      <c r="N176" s="86"/>
      <c r="O176" s="86"/>
      <c r="P176" s="87">
        <f>SUM(P177:P181)</f>
        <v>0</v>
      </c>
      <c r="Q176" s="86"/>
      <c r="R176" s="87">
        <f>SUM(R177:R181)</f>
        <v>0</v>
      </c>
      <c r="S176" s="86"/>
      <c r="T176" s="88">
        <f>SUM(T177:T181)</f>
        <v>0</v>
      </c>
      <c r="AR176" s="82" t="s">
        <v>79</v>
      </c>
      <c r="AT176" s="229" t="s">
        <v>70</v>
      </c>
      <c r="AU176" s="229" t="s">
        <v>79</v>
      </c>
      <c r="AY176" s="82" t="s">
        <v>135</v>
      </c>
      <c r="BK176" s="230">
        <f>SUM(BK177:BK181)</f>
        <v>0</v>
      </c>
    </row>
    <row r="177" spans="1:65" s="15" customFormat="1" ht="33" customHeight="1">
      <c r="A177" s="154"/>
      <c r="B177" s="8"/>
      <c r="C177" s="91" t="s">
        <v>8</v>
      </c>
      <c r="D177" s="91" t="s">
        <v>138</v>
      </c>
      <c r="E177" s="92" t="s">
        <v>275</v>
      </c>
      <c r="F177" s="93" t="s">
        <v>276</v>
      </c>
      <c r="G177" s="94" t="s">
        <v>277</v>
      </c>
      <c r="H177" s="95">
        <v>18.582999999999998</v>
      </c>
      <c r="I177" s="96"/>
      <c r="J177" s="97">
        <f>ROUND(I177*H177,2)</f>
        <v>0</v>
      </c>
      <c r="K177" s="98"/>
      <c r="L177" s="8"/>
      <c r="M177" s="231" t="s">
        <v>1</v>
      </c>
      <c r="N177" s="99" t="s">
        <v>36</v>
      </c>
      <c r="O177" s="28"/>
      <c r="P177" s="100">
        <f>O177*H177</f>
        <v>0</v>
      </c>
      <c r="Q177" s="100">
        <v>0</v>
      </c>
      <c r="R177" s="100">
        <f>Q177*H177</f>
        <v>0</v>
      </c>
      <c r="S177" s="100">
        <v>0</v>
      </c>
      <c r="T177" s="101">
        <f>S177*H177</f>
        <v>0</v>
      </c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/>
      <c r="AR177" s="232" t="s">
        <v>142</v>
      </c>
      <c r="AT177" s="232" t="s">
        <v>138</v>
      </c>
      <c r="AU177" s="232" t="s">
        <v>81</v>
      </c>
      <c r="AY177" s="191" t="s">
        <v>135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91" t="s">
        <v>79</v>
      </c>
      <c r="BK177" s="233">
        <f>ROUND(I177*H177,2)</f>
        <v>0</v>
      </c>
      <c r="BL177" s="191" t="s">
        <v>142</v>
      </c>
      <c r="BM177" s="232" t="s">
        <v>1299</v>
      </c>
    </row>
    <row r="178" spans="1:65" s="15" customFormat="1" ht="24.2" customHeight="1">
      <c r="A178" s="154"/>
      <c r="B178" s="8"/>
      <c r="C178" s="91" t="s">
        <v>221</v>
      </c>
      <c r="D178" s="91" t="s">
        <v>138</v>
      </c>
      <c r="E178" s="92" t="s">
        <v>280</v>
      </c>
      <c r="F178" s="93" t="s">
        <v>281</v>
      </c>
      <c r="G178" s="94" t="s">
        <v>277</v>
      </c>
      <c r="H178" s="95">
        <v>18.582999999999998</v>
      </c>
      <c r="I178" s="96"/>
      <c r="J178" s="97">
        <f>ROUND(I178*H178,2)</f>
        <v>0</v>
      </c>
      <c r="K178" s="98"/>
      <c r="L178" s="8"/>
      <c r="M178" s="231" t="s">
        <v>1</v>
      </c>
      <c r="N178" s="99" t="s">
        <v>36</v>
      </c>
      <c r="O178" s="28"/>
      <c r="P178" s="100">
        <f>O178*H178</f>
        <v>0</v>
      </c>
      <c r="Q178" s="100">
        <v>0</v>
      </c>
      <c r="R178" s="100">
        <f>Q178*H178</f>
        <v>0</v>
      </c>
      <c r="S178" s="100">
        <v>0</v>
      </c>
      <c r="T178" s="101">
        <f>S178*H178</f>
        <v>0</v>
      </c>
      <c r="U178" s="15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/>
      <c r="AR178" s="232" t="s">
        <v>142</v>
      </c>
      <c r="AT178" s="232" t="s">
        <v>138</v>
      </c>
      <c r="AU178" s="232" t="s">
        <v>81</v>
      </c>
      <c r="AY178" s="191" t="s">
        <v>135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91" t="s">
        <v>79</v>
      </c>
      <c r="BK178" s="233">
        <f>ROUND(I178*H178,2)</f>
        <v>0</v>
      </c>
      <c r="BL178" s="191" t="s">
        <v>142</v>
      </c>
      <c r="BM178" s="232" t="s">
        <v>1300</v>
      </c>
    </row>
    <row r="179" spans="1:65" s="15" customFormat="1" ht="24.2" customHeight="1">
      <c r="A179" s="154"/>
      <c r="B179" s="8"/>
      <c r="C179" s="91" t="s">
        <v>228</v>
      </c>
      <c r="D179" s="91" t="s">
        <v>138</v>
      </c>
      <c r="E179" s="92" t="s">
        <v>284</v>
      </c>
      <c r="F179" s="93" t="s">
        <v>285</v>
      </c>
      <c r="G179" s="94" t="s">
        <v>277</v>
      </c>
      <c r="H179" s="95">
        <v>167.24700000000001</v>
      </c>
      <c r="I179" s="96"/>
      <c r="J179" s="97">
        <f>ROUND(I179*H179,2)</f>
        <v>0</v>
      </c>
      <c r="K179" s="98"/>
      <c r="L179" s="8"/>
      <c r="M179" s="231" t="s">
        <v>1</v>
      </c>
      <c r="N179" s="99" t="s">
        <v>36</v>
      </c>
      <c r="O179" s="28"/>
      <c r="P179" s="100">
        <f>O179*H179</f>
        <v>0</v>
      </c>
      <c r="Q179" s="100">
        <v>0</v>
      </c>
      <c r="R179" s="100">
        <f>Q179*H179</f>
        <v>0</v>
      </c>
      <c r="S179" s="100">
        <v>0</v>
      </c>
      <c r="T179" s="101">
        <f>S179*H179</f>
        <v>0</v>
      </c>
      <c r="U179" s="15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/>
      <c r="AR179" s="232" t="s">
        <v>142</v>
      </c>
      <c r="AT179" s="232" t="s">
        <v>138</v>
      </c>
      <c r="AU179" s="232" t="s">
        <v>81</v>
      </c>
      <c r="AY179" s="191" t="s">
        <v>135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91" t="s">
        <v>79</v>
      </c>
      <c r="BK179" s="233">
        <f>ROUND(I179*H179,2)</f>
        <v>0</v>
      </c>
      <c r="BL179" s="191" t="s">
        <v>142</v>
      </c>
      <c r="BM179" s="232" t="s">
        <v>1301</v>
      </c>
    </row>
    <row r="180" spans="1:65" s="111" customFormat="1">
      <c r="B180" s="110"/>
      <c r="D180" s="104" t="s">
        <v>144</v>
      </c>
      <c r="F180" s="113" t="s">
        <v>1302</v>
      </c>
      <c r="H180" s="114">
        <v>167.24700000000001</v>
      </c>
      <c r="L180" s="110"/>
      <c r="M180" s="115"/>
      <c r="N180" s="116"/>
      <c r="O180" s="116"/>
      <c r="P180" s="116"/>
      <c r="Q180" s="116"/>
      <c r="R180" s="116"/>
      <c r="S180" s="116"/>
      <c r="T180" s="117"/>
      <c r="AT180" s="112" t="s">
        <v>144</v>
      </c>
      <c r="AU180" s="112" t="s">
        <v>81</v>
      </c>
      <c r="AV180" s="111" t="s">
        <v>81</v>
      </c>
      <c r="AW180" s="111" t="s">
        <v>4</v>
      </c>
      <c r="AX180" s="111" t="s">
        <v>79</v>
      </c>
      <c r="AY180" s="112" t="s">
        <v>135</v>
      </c>
    </row>
    <row r="181" spans="1:65" s="15" customFormat="1" ht="33" customHeight="1">
      <c r="A181" s="154"/>
      <c r="B181" s="8"/>
      <c r="C181" s="91" t="s">
        <v>237</v>
      </c>
      <c r="D181" s="91" t="s">
        <v>138</v>
      </c>
      <c r="E181" s="92" t="s">
        <v>289</v>
      </c>
      <c r="F181" s="93" t="s">
        <v>290</v>
      </c>
      <c r="G181" s="94" t="s">
        <v>277</v>
      </c>
      <c r="H181" s="95">
        <v>18.582999999999998</v>
      </c>
      <c r="I181" s="96"/>
      <c r="J181" s="97">
        <f>ROUND(I181*H181,2)</f>
        <v>0</v>
      </c>
      <c r="K181" s="98"/>
      <c r="L181" s="8"/>
      <c r="M181" s="231" t="s">
        <v>1</v>
      </c>
      <c r="N181" s="99" t="s">
        <v>36</v>
      </c>
      <c r="O181" s="28"/>
      <c r="P181" s="100">
        <f>O181*H181</f>
        <v>0</v>
      </c>
      <c r="Q181" s="100">
        <v>0</v>
      </c>
      <c r="R181" s="100">
        <f>Q181*H181</f>
        <v>0</v>
      </c>
      <c r="S181" s="100">
        <v>0</v>
      </c>
      <c r="T181" s="101">
        <f>S181*H181</f>
        <v>0</v>
      </c>
      <c r="U181" s="154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/>
      <c r="AR181" s="232" t="s">
        <v>142</v>
      </c>
      <c r="AT181" s="232" t="s">
        <v>138</v>
      </c>
      <c r="AU181" s="232" t="s">
        <v>81</v>
      </c>
      <c r="AY181" s="191" t="s">
        <v>135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91" t="s">
        <v>79</v>
      </c>
      <c r="BK181" s="233">
        <f>ROUND(I181*H181,2)</f>
        <v>0</v>
      </c>
      <c r="BL181" s="191" t="s">
        <v>142</v>
      </c>
      <c r="BM181" s="232" t="s">
        <v>1303</v>
      </c>
    </row>
    <row r="182" spans="1:65" s="81" customFormat="1" ht="22.9" customHeight="1">
      <c r="B182" s="80"/>
      <c r="D182" s="82" t="s">
        <v>70</v>
      </c>
      <c r="E182" s="89" t="s">
        <v>292</v>
      </c>
      <c r="F182" s="89" t="s">
        <v>293</v>
      </c>
      <c r="J182" s="90">
        <f>BK182</f>
        <v>0</v>
      </c>
      <c r="L182" s="80"/>
      <c r="M182" s="85"/>
      <c r="N182" s="86"/>
      <c r="O182" s="86"/>
      <c r="P182" s="87">
        <f>SUM(P183:P184)</f>
        <v>0</v>
      </c>
      <c r="Q182" s="86"/>
      <c r="R182" s="87">
        <f>SUM(R183:R184)</f>
        <v>0</v>
      </c>
      <c r="S182" s="86"/>
      <c r="T182" s="88">
        <f>SUM(T183:T184)</f>
        <v>0</v>
      </c>
      <c r="AR182" s="82" t="s">
        <v>79</v>
      </c>
      <c r="AT182" s="229" t="s">
        <v>70</v>
      </c>
      <c r="AU182" s="229" t="s">
        <v>79</v>
      </c>
      <c r="AY182" s="82" t="s">
        <v>135</v>
      </c>
      <c r="BK182" s="230">
        <f>SUM(BK183:BK184)</f>
        <v>0</v>
      </c>
    </row>
    <row r="183" spans="1:65" s="15" customFormat="1" ht="24.2" customHeight="1">
      <c r="A183" s="154"/>
      <c r="B183" s="8"/>
      <c r="C183" s="91" t="s">
        <v>242</v>
      </c>
      <c r="D183" s="91" t="s">
        <v>138</v>
      </c>
      <c r="E183" s="92" t="s">
        <v>295</v>
      </c>
      <c r="F183" s="93" t="s">
        <v>296</v>
      </c>
      <c r="G183" s="94" t="s">
        <v>277</v>
      </c>
      <c r="H183" s="95">
        <v>9.1999999999999998E-2</v>
      </c>
      <c r="I183" s="96"/>
      <c r="J183" s="97">
        <f>ROUND(I183*H183,2)</f>
        <v>0</v>
      </c>
      <c r="K183" s="98"/>
      <c r="L183" s="8"/>
      <c r="M183" s="231" t="s">
        <v>1</v>
      </c>
      <c r="N183" s="99" t="s">
        <v>36</v>
      </c>
      <c r="O183" s="28"/>
      <c r="P183" s="100">
        <f>O183*H183</f>
        <v>0</v>
      </c>
      <c r="Q183" s="100">
        <v>0</v>
      </c>
      <c r="R183" s="100">
        <f>Q183*H183</f>
        <v>0</v>
      </c>
      <c r="S183" s="100">
        <v>0</v>
      </c>
      <c r="T183" s="101">
        <f>S183*H183</f>
        <v>0</v>
      </c>
      <c r="U183" s="154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/>
      <c r="AR183" s="232" t="s">
        <v>142</v>
      </c>
      <c r="AT183" s="232" t="s">
        <v>138</v>
      </c>
      <c r="AU183" s="232" t="s">
        <v>81</v>
      </c>
      <c r="AY183" s="191" t="s">
        <v>135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91" t="s">
        <v>79</v>
      </c>
      <c r="BK183" s="233">
        <f>ROUND(I183*H183,2)</f>
        <v>0</v>
      </c>
      <c r="BL183" s="191" t="s">
        <v>142</v>
      </c>
      <c r="BM183" s="232" t="s">
        <v>1304</v>
      </c>
    </row>
    <row r="184" spans="1:65" s="15" customFormat="1" ht="24.2" customHeight="1">
      <c r="A184" s="154"/>
      <c r="B184" s="8"/>
      <c r="C184" s="91" t="s">
        <v>247</v>
      </c>
      <c r="D184" s="91" t="s">
        <v>138</v>
      </c>
      <c r="E184" s="92" t="s">
        <v>299</v>
      </c>
      <c r="F184" s="93" t="s">
        <v>300</v>
      </c>
      <c r="G184" s="94" t="s">
        <v>277</v>
      </c>
      <c r="H184" s="95">
        <v>9.1999999999999998E-2</v>
      </c>
      <c r="I184" s="96"/>
      <c r="J184" s="97">
        <f>ROUND(I184*H184,2)</f>
        <v>0</v>
      </c>
      <c r="K184" s="98"/>
      <c r="L184" s="8"/>
      <c r="M184" s="231" t="s">
        <v>1</v>
      </c>
      <c r="N184" s="99" t="s">
        <v>36</v>
      </c>
      <c r="O184" s="28"/>
      <c r="P184" s="100">
        <f>O184*H184</f>
        <v>0</v>
      </c>
      <c r="Q184" s="100">
        <v>0</v>
      </c>
      <c r="R184" s="100">
        <f>Q184*H184</f>
        <v>0</v>
      </c>
      <c r="S184" s="100">
        <v>0</v>
      </c>
      <c r="T184" s="101">
        <f>S184*H184</f>
        <v>0</v>
      </c>
      <c r="U184" s="154"/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154"/>
      <c r="AR184" s="232" t="s">
        <v>142</v>
      </c>
      <c r="AT184" s="232" t="s">
        <v>138</v>
      </c>
      <c r="AU184" s="232" t="s">
        <v>81</v>
      </c>
      <c r="AY184" s="191" t="s">
        <v>135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91" t="s">
        <v>79</v>
      </c>
      <c r="BK184" s="233">
        <f>ROUND(I184*H184,2)</f>
        <v>0</v>
      </c>
      <c r="BL184" s="191" t="s">
        <v>142</v>
      </c>
      <c r="BM184" s="232" t="s">
        <v>1305</v>
      </c>
    </row>
    <row r="185" spans="1:65" s="81" customFormat="1" ht="25.9" customHeight="1">
      <c r="B185" s="80"/>
      <c r="D185" s="82" t="s">
        <v>70</v>
      </c>
      <c r="E185" s="83" t="s">
        <v>302</v>
      </c>
      <c r="F185" s="83" t="s">
        <v>303</v>
      </c>
      <c r="J185" s="84">
        <f>BK185</f>
        <v>0</v>
      </c>
      <c r="L185" s="80"/>
      <c r="M185" s="85"/>
      <c r="N185" s="86"/>
      <c r="O185" s="86"/>
      <c r="P185" s="87">
        <f>P186+P218+P244+P284+P305+P337+P354+P379+P395+P417+P449</f>
        <v>0</v>
      </c>
      <c r="Q185" s="86"/>
      <c r="R185" s="87">
        <f>R186+R218+R244+R284+R305+R337+R354+R379+R395+R417+R449</f>
        <v>3.4001111000000002</v>
      </c>
      <c r="S185" s="86"/>
      <c r="T185" s="88">
        <f>T186+T218+T244+T284+T305+T337+T354+T379+T395+T417+T449</f>
        <v>9.5321409999999993</v>
      </c>
      <c r="AR185" s="82" t="s">
        <v>81</v>
      </c>
      <c r="AT185" s="229" t="s">
        <v>70</v>
      </c>
      <c r="AU185" s="229" t="s">
        <v>71</v>
      </c>
      <c r="AY185" s="82" t="s">
        <v>135</v>
      </c>
      <c r="BK185" s="230">
        <f>BK186+BK218+BK244+BK284+BK305+BK337+BK354+BK379+BK395+BK417+BK449</f>
        <v>0</v>
      </c>
    </row>
    <row r="186" spans="1:65" s="81" customFormat="1" ht="22.9" customHeight="1">
      <c r="B186" s="80"/>
      <c r="D186" s="82" t="s">
        <v>70</v>
      </c>
      <c r="E186" s="89" t="s">
        <v>328</v>
      </c>
      <c r="F186" s="89" t="s">
        <v>329</v>
      </c>
      <c r="J186" s="90">
        <f>BK186</f>
        <v>0</v>
      </c>
      <c r="L186" s="80"/>
      <c r="M186" s="85"/>
      <c r="N186" s="86"/>
      <c r="O186" s="86"/>
      <c r="P186" s="87">
        <f>SUM(P187:P217)</f>
        <v>0</v>
      </c>
      <c r="Q186" s="86"/>
      <c r="R186" s="87">
        <f>SUM(R187:R217)</f>
        <v>3.286E-2</v>
      </c>
      <c r="S186" s="86"/>
      <c r="T186" s="88">
        <f>SUM(T187:T217)</f>
        <v>0</v>
      </c>
      <c r="AR186" s="82" t="s">
        <v>81</v>
      </c>
      <c r="AT186" s="229" t="s">
        <v>70</v>
      </c>
      <c r="AU186" s="229" t="s">
        <v>79</v>
      </c>
      <c r="AY186" s="82" t="s">
        <v>135</v>
      </c>
      <c r="BK186" s="230">
        <f>SUM(BK187:BK217)</f>
        <v>0</v>
      </c>
    </row>
    <row r="187" spans="1:65" s="15" customFormat="1" ht="16.5" customHeight="1">
      <c r="A187" s="154"/>
      <c r="B187" s="8"/>
      <c r="C187" s="91" t="s">
        <v>254</v>
      </c>
      <c r="D187" s="91" t="s">
        <v>138</v>
      </c>
      <c r="E187" s="92" t="s">
        <v>331</v>
      </c>
      <c r="F187" s="93" t="s">
        <v>332</v>
      </c>
      <c r="G187" s="94" t="s">
        <v>333</v>
      </c>
      <c r="H187" s="95">
        <v>1</v>
      </c>
      <c r="I187" s="96"/>
      <c r="J187" s="97">
        <f>ROUND(I187*H187,2)</f>
        <v>0</v>
      </c>
      <c r="K187" s="98"/>
      <c r="L187" s="8"/>
      <c r="M187" s="231" t="s">
        <v>1</v>
      </c>
      <c r="N187" s="99" t="s">
        <v>36</v>
      </c>
      <c r="O187" s="28"/>
      <c r="P187" s="100">
        <f>O187*H187</f>
        <v>0</v>
      </c>
      <c r="Q187" s="100">
        <v>0</v>
      </c>
      <c r="R187" s="100">
        <f>Q187*H187</f>
        <v>0</v>
      </c>
      <c r="S187" s="100">
        <v>0</v>
      </c>
      <c r="T187" s="101">
        <f>S187*H187</f>
        <v>0</v>
      </c>
      <c r="U187" s="154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/>
      <c r="AR187" s="232" t="s">
        <v>242</v>
      </c>
      <c r="AT187" s="232" t="s">
        <v>138</v>
      </c>
      <c r="AU187" s="232" t="s">
        <v>81</v>
      </c>
      <c r="AY187" s="191" t="s">
        <v>135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91" t="s">
        <v>79</v>
      </c>
      <c r="BK187" s="233">
        <f>ROUND(I187*H187,2)</f>
        <v>0</v>
      </c>
      <c r="BL187" s="191" t="s">
        <v>242</v>
      </c>
      <c r="BM187" s="232" t="s">
        <v>1306</v>
      </c>
    </row>
    <row r="188" spans="1:65" s="15" customFormat="1" ht="16.5" customHeight="1">
      <c r="A188" s="154"/>
      <c r="B188" s="8"/>
      <c r="C188" s="91" t="s">
        <v>262</v>
      </c>
      <c r="D188" s="91" t="s">
        <v>138</v>
      </c>
      <c r="E188" s="92" t="s">
        <v>336</v>
      </c>
      <c r="F188" s="93" t="s">
        <v>337</v>
      </c>
      <c r="G188" s="94" t="s">
        <v>149</v>
      </c>
      <c r="H188" s="95">
        <v>1</v>
      </c>
      <c r="I188" s="96"/>
      <c r="J188" s="97">
        <f>ROUND(I188*H188,2)</f>
        <v>0</v>
      </c>
      <c r="K188" s="98"/>
      <c r="L188" s="8"/>
      <c r="M188" s="231" t="s">
        <v>1</v>
      </c>
      <c r="N188" s="99" t="s">
        <v>36</v>
      </c>
      <c r="O188" s="28"/>
      <c r="P188" s="100">
        <f>O188*H188</f>
        <v>0</v>
      </c>
      <c r="Q188" s="100">
        <v>0</v>
      </c>
      <c r="R188" s="100">
        <f>Q188*H188</f>
        <v>0</v>
      </c>
      <c r="S188" s="100">
        <v>0</v>
      </c>
      <c r="T188" s="101">
        <f>S188*H188</f>
        <v>0</v>
      </c>
      <c r="U188" s="154"/>
      <c r="V188" s="154"/>
      <c r="W188" s="154"/>
      <c r="X188" s="154"/>
      <c r="Y188" s="154"/>
      <c r="Z188" s="154"/>
      <c r="AA188" s="154"/>
      <c r="AB188" s="154"/>
      <c r="AC188" s="154"/>
      <c r="AD188" s="154"/>
      <c r="AE188" s="154"/>
      <c r="AR188" s="232" t="s">
        <v>242</v>
      </c>
      <c r="AT188" s="232" t="s">
        <v>138</v>
      </c>
      <c r="AU188" s="232" t="s">
        <v>81</v>
      </c>
      <c r="AY188" s="191" t="s">
        <v>135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91" t="s">
        <v>79</v>
      </c>
      <c r="BK188" s="233">
        <f>ROUND(I188*H188,2)</f>
        <v>0</v>
      </c>
      <c r="BL188" s="191" t="s">
        <v>242</v>
      </c>
      <c r="BM188" s="232" t="s">
        <v>1307</v>
      </c>
    </row>
    <row r="189" spans="1:65" s="15" customFormat="1" ht="16.5" customHeight="1">
      <c r="A189" s="154"/>
      <c r="B189" s="8"/>
      <c r="C189" s="91" t="s">
        <v>267</v>
      </c>
      <c r="D189" s="91" t="s">
        <v>138</v>
      </c>
      <c r="E189" s="92" t="s">
        <v>340</v>
      </c>
      <c r="F189" s="93" t="s">
        <v>341</v>
      </c>
      <c r="G189" s="94" t="s">
        <v>149</v>
      </c>
      <c r="H189" s="95">
        <v>2</v>
      </c>
      <c r="I189" s="96"/>
      <c r="J189" s="97">
        <f>ROUND(I189*H189,2)</f>
        <v>0</v>
      </c>
      <c r="K189" s="98"/>
      <c r="L189" s="8"/>
      <c r="M189" s="231" t="s">
        <v>1</v>
      </c>
      <c r="N189" s="99" t="s">
        <v>36</v>
      </c>
      <c r="O189" s="28"/>
      <c r="P189" s="100">
        <f>O189*H189</f>
        <v>0</v>
      </c>
      <c r="Q189" s="100">
        <v>1.7899999999999999E-3</v>
      </c>
      <c r="R189" s="100">
        <f>Q189*H189</f>
        <v>3.5799999999999998E-3</v>
      </c>
      <c r="S189" s="100">
        <v>0</v>
      </c>
      <c r="T189" s="101">
        <f>S189*H189</f>
        <v>0</v>
      </c>
      <c r="U189" s="154"/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154"/>
      <c r="AR189" s="232" t="s">
        <v>242</v>
      </c>
      <c r="AT189" s="232" t="s">
        <v>138</v>
      </c>
      <c r="AU189" s="232" t="s">
        <v>81</v>
      </c>
      <c r="AY189" s="191" t="s">
        <v>135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91" t="s">
        <v>79</v>
      </c>
      <c r="BK189" s="233">
        <f>ROUND(I189*H189,2)</f>
        <v>0</v>
      </c>
      <c r="BL189" s="191" t="s">
        <v>242</v>
      </c>
      <c r="BM189" s="232" t="s">
        <v>1308</v>
      </c>
    </row>
    <row r="190" spans="1:65" s="111" customFormat="1">
      <c r="B190" s="110"/>
      <c r="D190" s="104" t="s">
        <v>144</v>
      </c>
      <c r="E190" s="112" t="s">
        <v>1</v>
      </c>
      <c r="F190" s="113" t="s">
        <v>81</v>
      </c>
      <c r="H190" s="114">
        <v>2</v>
      </c>
      <c r="L190" s="110"/>
      <c r="M190" s="115"/>
      <c r="N190" s="116"/>
      <c r="O190" s="116"/>
      <c r="P190" s="116"/>
      <c r="Q190" s="116"/>
      <c r="R190" s="116"/>
      <c r="S190" s="116"/>
      <c r="T190" s="117"/>
      <c r="AT190" s="112" t="s">
        <v>144</v>
      </c>
      <c r="AU190" s="112" t="s">
        <v>81</v>
      </c>
      <c r="AV190" s="111" t="s">
        <v>81</v>
      </c>
      <c r="AW190" s="111" t="s">
        <v>29</v>
      </c>
      <c r="AX190" s="111" t="s">
        <v>79</v>
      </c>
      <c r="AY190" s="112" t="s">
        <v>135</v>
      </c>
    </row>
    <row r="191" spans="1:65" s="15" customFormat="1" ht="16.5" customHeight="1">
      <c r="A191" s="154"/>
      <c r="B191" s="8"/>
      <c r="C191" s="91" t="s">
        <v>7</v>
      </c>
      <c r="D191" s="91" t="s">
        <v>138</v>
      </c>
      <c r="E191" s="92" t="s">
        <v>344</v>
      </c>
      <c r="F191" s="93" t="s">
        <v>345</v>
      </c>
      <c r="G191" s="94" t="s">
        <v>179</v>
      </c>
      <c r="H191" s="95">
        <v>12</v>
      </c>
      <c r="I191" s="96"/>
      <c r="J191" s="97">
        <f>ROUND(I191*H191,2)</f>
        <v>0</v>
      </c>
      <c r="K191" s="98"/>
      <c r="L191" s="8"/>
      <c r="M191" s="231" t="s">
        <v>1</v>
      </c>
      <c r="N191" s="99" t="s">
        <v>36</v>
      </c>
      <c r="O191" s="28"/>
      <c r="P191" s="100">
        <f>O191*H191</f>
        <v>0</v>
      </c>
      <c r="Q191" s="100">
        <v>3.6000000000000002E-4</v>
      </c>
      <c r="R191" s="100">
        <f>Q191*H191</f>
        <v>4.3200000000000001E-3</v>
      </c>
      <c r="S191" s="100">
        <v>0</v>
      </c>
      <c r="T191" s="101">
        <f>S191*H191</f>
        <v>0</v>
      </c>
      <c r="U191" s="154"/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154"/>
      <c r="AR191" s="232" t="s">
        <v>242</v>
      </c>
      <c r="AT191" s="232" t="s">
        <v>138</v>
      </c>
      <c r="AU191" s="232" t="s">
        <v>81</v>
      </c>
      <c r="AY191" s="191" t="s">
        <v>135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91" t="s">
        <v>79</v>
      </c>
      <c r="BK191" s="233">
        <f>ROUND(I191*H191,2)</f>
        <v>0</v>
      </c>
      <c r="BL191" s="191" t="s">
        <v>242</v>
      </c>
      <c r="BM191" s="232" t="s">
        <v>1309</v>
      </c>
    </row>
    <row r="192" spans="1:65" s="103" customFormat="1">
      <c r="B192" s="102"/>
      <c r="D192" s="104" t="s">
        <v>144</v>
      </c>
      <c r="E192" s="105" t="s">
        <v>1</v>
      </c>
      <c r="F192" s="106" t="s">
        <v>347</v>
      </c>
      <c r="H192" s="105" t="s">
        <v>1</v>
      </c>
      <c r="L192" s="102"/>
      <c r="M192" s="107"/>
      <c r="N192" s="108"/>
      <c r="O192" s="108"/>
      <c r="P192" s="108"/>
      <c r="Q192" s="108"/>
      <c r="R192" s="108"/>
      <c r="S192" s="108"/>
      <c r="T192" s="109"/>
      <c r="AT192" s="105" t="s">
        <v>144</v>
      </c>
      <c r="AU192" s="105" t="s">
        <v>81</v>
      </c>
      <c r="AV192" s="103" t="s">
        <v>79</v>
      </c>
      <c r="AW192" s="103" t="s">
        <v>29</v>
      </c>
      <c r="AX192" s="103" t="s">
        <v>71</v>
      </c>
      <c r="AY192" s="105" t="s">
        <v>135</v>
      </c>
    </row>
    <row r="193" spans="1:65" s="103" customFormat="1">
      <c r="B193" s="102"/>
      <c r="D193" s="104" t="s">
        <v>144</v>
      </c>
      <c r="E193" s="105" t="s">
        <v>1</v>
      </c>
      <c r="F193" s="106" t="s">
        <v>1286</v>
      </c>
      <c r="H193" s="105" t="s">
        <v>1</v>
      </c>
      <c r="L193" s="102"/>
      <c r="M193" s="107"/>
      <c r="N193" s="108"/>
      <c r="O193" s="108"/>
      <c r="P193" s="108"/>
      <c r="Q193" s="108"/>
      <c r="R193" s="108"/>
      <c r="S193" s="108"/>
      <c r="T193" s="109"/>
      <c r="AT193" s="105" t="s">
        <v>144</v>
      </c>
      <c r="AU193" s="105" t="s">
        <v>81</v>
      </c>
      <c r="AV193" s="103" t="s">
        <v>79</v>
      </c>
      <c r="AW193" s="103" t="s">
        <v>29</v>
      </c>
      <c r="AX193" s="103" t="s">
        <v>71</v>
      </c>
      <c r="AY193" s="105" t="s">
        <v>135</v>
      </c>
    </row>
    <row r="194" spans="1:65" s="111" customFormat="1">
      <c r="B194" s="110"/>
      <c r="D194" s="104" t="s">
        <v>144</v>
      </c>
      <c r="E194" s="112" t="s">
        <v>1</v>
      </c>
      <c r="F194" s="113" t="s">
        <v>1310</v>
      </c>
      <c r="H194" s="114">
        <v>6</v>
      </c>
      <c r="L194" s="110"/>
      <c r="M194" s="115"/>
      <c r="N194" s="116"/>
      <c r="O194" s="116"/>
      <c r="P194" s="116"/>
      <c r="Q194" s="116"/>
      <c r="R194" s="116"/>
      <c r="S194" s="116"/>
      <c r="T194" s="117"/>
      <c r="AT194" s="112" t="s">
        <v>144</v>
      </c>
      <c r="AU194" s="112" t="s">
        <v>81</v>
      </c>
      <c r="AV194" s="111" t="s">
        <v>81</v>
      </c>
      <c r="AW194" s="111" t="s">
        <v>29</v>
      </c>
      <c r="AX194" s="111" t="s">
        <v>71</v>
      </c>
      <c r="AY194" s="112" t="s">
        <v>135</v>
      </c>
    </row>
    <row r="195" spans="1:65" s="103" customFormat="1">
      <c r="B195" s="102"/>
      <c r="D195" s="104" t="s">
        <v>144</v>
      </c>
      <c r="E195" s="105" t="s">
        <v>1</v>
      </c>
      <c r="F195" s="106" t="s">
        <v>1287</v>
      </c>
      <c r="H195" s="105" t="s">
        <v>1</v>
      </c>
      <c r="L195" s="102"/>
      <c r="M195" s="107"/>
      <c r="N195" s="108"/>
      <c r="O195" s="108"/>
      <c r="P195" s="108"/>
      <c r="Q195" s="108"/>
      <c r="R195" s="108"/>
      <c r="S195" s="108"/>
      <c r="T195" s="109"/>
      <c r="AT195" s="105" t="s">
        <v>144</v>
      </c>
      <c r="AU195" s="105" t="s">
        <v>81</v>
      </c>
      <c r="AV195" s="103" t="s">
        <v>79</v>
      </c>
      <c r="AW195" s="103" t="s">
        <v>29</v>
      </c>
      <c r="AX195" s="103" t="s">
        <v>71</v>
      </c>
      <c r="AY195" s="105" t="s">
        <v>135</v>
      </c>
    </row>
    <row r="196" spans="1:65" s="111" customFormat="1">
      <c r="B196" s="110"/>
      <c r="D196" s="104" t="s">
        <v>144</v>
      </c>
      <c r="E196" s="112" t="s">
        <v>1</v>
      </c>
      <c r="F196" s="113" t="s">
        <v>1310</v>
      </c>
      <c r="H196" s="114">
        <v>6</v>
      </c>
      <c r="L196" s="110"/>
      <c r="M196" s="115"/>
      <c r="N196" s="116"/>
      <c r="O196" s="116"/>
      <c r="P196" s="116"/>
      <c r="Q196" s="116"/>
      <c r="R196" s="116"/>
      <c r="S196" s="116"/>
      <c r="T196" s="117"/>
      <c r="AT196" s="112" t="s">
        <v>144</v>
      </c>
      <c r="AU196" s="112" t="s">
        <v>81</v>
      </c>
      <c r="AV196" s="111" t="s">
        <v>81</v>
      </c>
      <c r="AW196" s="111" t="s">
        <v>29</v>
      </c>
      <c r="AX196" s="111" t="s">
        <v>71</v>
      </c>
      <c r="AY196" s="112" t="s">
        <v>135</v>
      </c>
    </row>
    <row r="197" spans="1:65" s="119" customFormat="1">
      <c r="B197" s="118"/>
      <c r="D197" s="104" t="s">
        <v>144</v>
      </c>
      <c r="E197" s="120" t="s">
        <v>1</v>
      </c>
      <c r="F197" s="121" t="s">
        <v>156</v>
      </c>
      <c r="H197" s="122">
        <v>12</v>
      </c>
      <c r="L197" s="118"/>
      <c r="M197" s="123"/>
      <c r="N197" s="124"/>
      <c r="O197" s="124"/>
      <c r="P197" s="124"/>
      <c r="Q197" s="124"/>
      <c r="R197" s="124"/>
      <c r="S197" s="124"/>
      <c r="T197" s="125"/>
      <c r="AT197" s="120" t="s">
        <v>144</v>
      </c>
      <c r="AU197" s="120" t="s">
        <v>81</v>
      </c>
      <c r="AV197" s="119" t="s">
        <v>142</v>
      </c>
      <c r="AW197" s="119" t="s">
        <v>29</v>
      </c>
      <c r="AX197" s="119" t="s">
        <v>79</v>
      </c>
      <c r="AY197" s="120" t="s">
        <v>135</v>
      </c>
    </row>
    <row r="198" spans="1:65" s="15" customFormat="1" ht="16.5" customHeight="1">
      <c r="A198" s="154"/>
      <c r="B198" s="8"/>
      <c r="C198" s="91" t="s">
        <v>279</v>
      </c>
      <c r="D198" s="91" t="s">
        <v>138</v>
      </c>
      <c r="E198" s="92" t="s">
        <v>352</v>
      </c>
      <c r="F198" s="93" t="s">
        <v>353</v>
      </c>
      <c r="G198" s="94" t="s">
        <v>179</v>
      </c>
      <c r="H198" s="95">
        <v>3</v>
      </c>
      <c r="I198" s="96"/>
      <c r="J198" s="97">
        <f>ROUND(I198*H198,2)</f>
        <v>0</v>
      </c>
      <c r="K198" s="98"/>
      <c r="L198" s="8"/>
      <c r="M198" s="231" t="s">
        <v>1</v>
      </c>
      <c r="N198" s="99" t="s">
        <v>36</v>
      </c>
      <c r="O198" s="28"/>
      <c r="P198" s="100">
        <f>O198*H198</f>
        <v>0</v>
      </c>
      <c r="Q198" s="100">
        <v>4.8000000000000001E-4</v>
      </c>
      <c r="R198" s="100">
        <f>Q198*H198</f>
        <v>1.4400000000000001E-3</v>
      </c>
      <c r="S198" s="100">
        <v>0</v>
      </c>
      <c r="T198" s="101">
        <f>S198*H198</f>
        <v>0</v>
      </c>
      <c r="U198" s="154"/>
      <c r="V198" s="154"/>
      <c r="W198" s="154"/>
      <c r="X198" s="154"/>
      <c r="Y198" s="154"/>
      <c r="Z198" s="154"/>
      <c r="AA198" s="154"/>
      <c r="AB198" s="154"/>
      <c r="AC198" s="154"/>
      <c r="AD198" s="154"/>
      <c r="AE198" s="154"/>
      <c r="AR198" s="232" t="s">
        <v>242</v>
      </c>
      <c r="AT198" s="232" t="s">
        <v>138</v>
      </c>
      <c r="AU198" s="232" t="s">
        <v>81</v>
      </c>
      <c r="AY198" s="191" t="s">
        <v>135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91" t="s">
        <v>79</v>
      </c>
      <c r="BK198" s="233">
        <f>ROUND(I198*H198,2)</f>
        <v>0</v>
      </c>
      <c r="BL198" s="191" t="s">
        <v>242</v>
      </c>
      <c r="BM198" s="232" t="s">
        <v>1311</v>
      </c>
    </row>
    <row r="199" spans="1:65" s="103" customFormat="1">
      <c r="B199" s="102"/>
      <c r="D199" s="104" t="s">
        <v>144</v>
      </c>
      <c r="E199" s="105" t="s">
        <v>1</v>
      </c>
      <c r="F199" s="106" t="s">
        <v>355</v>
      </c>
      <c r="H199" s="105" t="s">
        <v>1</v>
      </c>
      <c r="L199" s="102"/>
      <c r="M199" s="107"/>
      <c r="N199" s="108"/>
      <c r="O199" s="108"/>
      <c r="P199" s="108"/>
      <c r="Q199" s="108"/>
      <c r="R199" s="108"/>
      <c r="S199" s="108"/>
      <c r="T199" s="109"/>
      <c r="AT199" s="105" t="s">
        <v>144</v>
      </c>
      <c r="AU199" s="105" t="s">
        <v>81</v>
      </c>
      <c r="AV199" s="103" t="s">
        <v>79</v>
      </c>
      <c r="AW199" s="103" t="s">
        <v>29</v>
      </c>
      <c r="AX199" s="103" t="s">
        <v>71</v>
      </c>
      <c r="AY199" s="105" t="s">
        <v>135</v>
      </c>
    </row>
    <row r="200" spans="1:65" s="103" customFormat="1">
      <c r="B200" s="102"/>
      <c r="D200" s="104" t="s">
        <v>144</v>
      </c>
      <c r="E200" s="105" t="s">
        <v>1</v>
      </c>
      <c r="F200" s="106" t="s">
        <v>1287</v>
      </c>
      <c r="H200" s="105" t="s">
        <v>1</v>
      </c>
      <c r="L200" s="102"/>
      <c r="M200" s="107"/>
      <c r="N200" s="108"/>
      <c r="O200" s="108"/>
      <c r="P200" s="108"/>
      <c r="Q200" s="108"/>
      <c r="R200" s="108"/>
      <c r="S200" s="108"/>
      <c r="T200" s="109"/>
      <c r="AT200" s="105" t="s">
        <v>144</v>
      </c>
      <c r="AU200" s="105" t="s">
        <v>81</v>
      </c>
      <c r="AV200" s="103" t="s">
        <v>79</v>
      </c>
      <c r="AW200" s="103" t="s">
        <v>29</v>
      </c>
      <c r="AX200" s="103" t="s">
        <v>71</v>
      </c>
      <c r="AY200" s="105" t="s">
        <v>135</v>
      </c>
    </row>
    <row r="201" spans="1:65" s="111" customFormat="1">
      <c r="B201" s="110"/>
      <c r="D201" s="104" t="s">
        <v>144</v>
      </c>
      <c r="E201" s="112" t="s">
        <v>1</v>
      </c>
      <c r="F201" s="113" t="s">
        <v>157</v>
      </c>
      <c r="H201" s="114">
        <v>3</v>
      </c>
      <c r="L201" s="110"/>
      <c r="M201" s="115"/>
      <c r="N201" s="116"/>
      <c r="O201" s="116"/>
      <c r="P201" s="116"/>
      <c r="Q201" s="116"/>
      <c r="R201" s="116"/>
      <c r="S201" s="116"/>
      <c r="T201" s="117"/>
      <c r="AT201" s="112" t="s">
        <v>144</v>
      </c>
      <c r="AU201" s="112" t="s">
        <v>81</v>
      </c>
      <c r="AV201" s="111" t="s">
        <v>81</v>
      </c>
      <c r="AW201" s="111" t="s">
        <v>29</v>
      </c>
      <c r="AX201" s="111" t="s">
        <v>79</v>
      </c>
      <c r="AY201" s="112" t="s">
        <v>135</v>
      </c>
    </row>
    <row r="202" spans="1:65" s="15" customFormat="1" ht="16.5" customHeight="1">
      <c r="A202" s="154"/>
      <c r="B202" s="8"/>
      <c r="C202" s="91" t="s">
        <v>283</v>
      </c>
      <c r="D202" s="91" t="s">
        <v>138</v>
      </c>
      <c r="E202" s="92" t="s">
        <v>357</v>
      </c>
      <c r="F202" s="93" t="s">
        <v>358</v>
      </c>
      <c r="G202" s="94" t="s">
        <v>179</v>
      </c>
      <c r="H202" s="95">
        <v>10.5</v>
      </c>
      <c r="I202" s="96"/>
      <c r="J202" s="97">
        <f>ROUND(I202*H202,2)</f>
        <v>0</v>
      </c>
      <c r="K202" s="98"/>
      <c r="L202" s="8"/>
      <c r="M202" s="231" t="s">
        <v>1</v>
      </c>
      <c r="N202" s="99" t="s">
        <v>36</v>
      </c>
      <c r="O202" s="28"/>
      <c r="P202" s="100">
        <f>O202*H202</f>
        <v>0</v>
      </c>
      <c r="Q202" s="100">
        <v>2.2399999999999998E-3</v>
      </c>
      <c r="R202" s="100">
        <f>Q202*H202</f>
        <v>2.3519999999999999E-2</v>
      </c>
      <c r="S202" s="100">
        <v>0</v>
      </c>
      <c r="T202" s="101">
        <f>S202*H202</f>
        <v>0</v>
      </c>
      <c r="U202" s="154"/>
      <c r="V202" s="154"/>
      <c r="W202" s="154"/>
      <c r="X202" s="154"/>
      <c r="Y202" s="154"/>
      <c r="Z202" s="154"/>
      <c r="AA202" s="154"/>
      <c r="AB202" s="154"/>
      <c r="AC202" s="154"/>
      <c r="AD202" s="154"/>
      <c r="AE202" s="154"/>
      <c r="AR202" s="232" t="s">
        <v>242</v>
      </c>
      <c r="AT202" s="232" t="s">
        <v>138</v>
      </c>
      <c r="AU202" s="232" t="s">
        <v>81</v>
      </c>
      <c r="AY202" s="191" t="s">
        <v>135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91" t="s">
        <v>79</v>
      </c>
      <c r="BK202" s="233">
        <f>ROUND(I202*H202,2)</f>
        <v>0</v>
      </c>
      <c r="BL202" s="191" t="s">
        <v>242</v>
      </c>
      <c r="BM202" s="232" t="s">
        <v>1312</v>
      </c>
    </row>
    <row r="203" spans="1:65" s="103" customFormat="1">
      <c r="B203" s="102"/>
      <c r="D203" s="104" t="s">
        <v>144</v>
      </c>
      <c r="E203" s="105" t="s">
        <v>1</v>
      </c>
      <c r="F203" s="106" t="s">
        <v>360</v>
      </c>
      <c r="H203" s="105" t="s">
        <v>1</v>
      </c>
      <c r="L203" s="102"/>
      <c r="M203" s="107"/>
      <c r="N203" s="108"/>
      <c r="O203" s="108"/>
      <c r="P203" s="108"/>
      <c r="Q203" s="108"/>
      <c r="R203" s="108"/>
      <c r="S203" s="108"/>
      <c r="T203" s="109"/>
      <c r="AT203" s="105" t="s">
        <v>144</v>
      </c>
      <c r="AU203" s="105" t="s">
        <v>81</v>
      </c>
      <c r="AV203" s="103" t="s">
        <v>79</v>
      </c>
      <c r="AW203" s="103" t="s">
        <v>29</v>
      </c>
      <c r="AX203" s="103" t="s">
        <v>71</v>
      </c>
      <c r="AY203" s="105" t="s">
        <v>135</v>
      </c>
    </row>
    <row r="204" spans="1:65" s="103" customFormat="1">
      <c r="B204" s="102"/>
      <c r="D204" s="104" t="s">
        <v>144</v>
      </c>
      <c r="E204" s="105" t="s">
        <v>1</v>
      </c>
      <c r="F204" s="106" t="s">
        <v>1286</v>
      </c>
      <c r="H204" s="105" t="s">
        <v>1</v>
      </c>
      <c r="L204" s="102"/>
      <c r="M204" s="107"/>
      <c r="N204" s="108"/>
      <c r="O204" s="108"/>
      <c r="P204" s="108"/>
      <c r="Q204" s="108"/>
      <c r="R204" s="108"/>
      <c r="S204" s="108"/>
      <c r="T204" s="109"/>
      <c r="AT204" s="105" t="s">
        <v>144</v>
      </c>
      <c r="AU204" s="105" t="s">
        <v>81</v>
      </c>
      <c r="AV204" s="103" t="s">
        <v>79</v>
      </c>
      <c r="AW204" s="103" t="s">
        <v>29</v>
      </c>
      <c r="AX204" s="103" t="s">
        <v>71</v>
      </c>
      <c r="AY204" s="105" t="s">
        <v>135</v>
      </c>
    </row>
    <row r="205" spans="1:65" s="111" customFormat="1">
      <c r="B205" s="110"/>
      <c r="D205" s="104" t="s">
        <v>144</v>
      </c>
      <c r="E205" s="112" t="s">
        <v>1</v>
      </c>
      <c r="F205" s="113" t="s">
        <v>349</v>
      </c>
      <c r="H205" s="114">
        <v>4</v>
      </c>
      <c r="L205" s="110"/>
      <c r="M205" s="115"/>
      <c r="N205" s="116"/>
      <c r="O205" s="116"/>
      <c r="P205" s="116"/>
      <c r="Q205" s="116"/>
      <c r="R205" s="116"/>
      <c r="S205" s="116"/>
      <c r="T205" s="117"/>
      <c r="AT205" s="112" t="s">
        <v>144</v>
      </c>
      <c r="AU205" s="112" t="s">
        <v>81</v>
      </c>
      <c r="AV205" s="111" t="s">
        <v>81</v>
      </c>
      <c r="AW205" s="111" t="s">
        <v>29</v>
      </c>
      <c r="AX205" s="111" t="s">
        <v>71</v>
      </c>
      <c r="AY205" s="112" t="s">
        <v>135</v>
      </c>
    </row>
    <row r="206" spans="1:65" s="103" customFormat="1">
      <c r="B206" s="102"/>
      <c r="D206" s="104" t="s">
        <v>144</v>
      </c>
      <c r="E206" s="105" t="s">
        <v>1</v>
      </c>
      <c r="F206" s="106" t="s">
        <v>1287</v>
      </c>
      <c r="H206" s="105" t="s">
        <v>1</v>
      </c>
      <c r="L206" s="102"/>
      <c r="M206" s="107"/>
      <c r="N206" s="108"/>
      <c r="O206" s="108"/>
      <c r="P206" s="108"/>
      <c r="Q206" s="108"/>
      <c r="R206" s="108"/>
      <c r="S206" s="108"/>
      <c r="T206" s="109"/>
      <c r="AT206" s="105" t="s">
        <v>144</v>
      </c>
      <c r="AU206" s="105" t="s">
        <v>81</v>
      </c>
      <c r="AV206" s="103" t="s">
        <v>79</v>
      </c>
      <c r="AW206" s="103" t="s">
        <v>29</v>
      </c>
      <c r="AX206" s="103" t="s">
        <v>71</v>
      </c>
      <c r="AY206" s="105" t="s">
        <v>135</v>
      </c>
    </row>
    <row r="207" spans="1:65" s="111" customFormat="1">
      <c r="B207" s="110"/>
      <c r="D207" s="104" t="s">
        <v>144</v>
      </c>
      <c r="E207" s="112" t="s">
        <v>1</v>
      </c>
      <c r="F207" s="113" t="s">
        <v>362</v>
      </c>
      <c r="H207" s="114">
        <v>6.5</v>
      </c>
      <c r="L207" s="110"/>
      <c r="M207" s="115"/>
      <c r="N207" s="116"/>
      <c r="O207" s="116"/>
      <c r="P207" s="116"/>
      <c r="Q207" s="116"/>
      <c r="R207" s="116"/>
      <c r="S207" s="116"/>
      <c r="T207" s="117"/>
      <c r="AT207" s="112" t="s">
        <v>144</v>
      </c>
      <c r="AU207" s="112" t="s">
        <v>81</v>
      </c>
      <c r="AV207" s="111" t="s">
        <v>81</v>
      </c>
      <c r="AW207" s="111" t="s">
        <v>29</v>
      </c>
      <c r="AX207" s="111" t="s">
        <v>71</v>
      </c>
      <c r="AY207" s="112" t="s">
        <v>135</v>
      </c>
    </row>
    <row r="208" spans="1:65" s="119" customFormat="1">
      <c r="B208" s="118"/>
      <c r="D208" s="104" t="s">
        <v>144</v>
      </c>
      <c r="E208" s="120" t="s">
        <v>1</v>
      </c>
      <c r="F208" s="121" t="s">
        <v>156</v>
      </c>
      <c r="H208" s="122">
        <v>10.5</v>
      </c>
      <c r="L208" s="118"/>
      <c r="M208" s="123"/>
      <c r="N208" s="124"/>
      <c r="O208" s="124"/>
      <c r="P208" s="124"/>
      <c r="Q208" s="124"/>
      <c r="R208" s="124"/>
      <c r="S208" s="124"/>
      <c r="T208" s="125"/>
      <c r="AT208" s="120" t="s">
        <v>144</v>
      </c>
      <c r="AU208" s="120" t="s">
        <v>81</v>
      </c>
      <c r="AV208" s="119" t="s">
        <v>142</v>
      </c>
      <c r="AW208" s="119" t="s">
        <v>29</v>
      </c>
      <c r="AX208" s="119" t="s">
        <v>79</v>
      </c>
      <c r="AY208" s="120" t="s">
        <v>135</v>
      </c>
    </row>
    <row r="209" spans="1:65" s="15" customFormat="1" ht="16.5" customHeight="1">
      <c r="A209" s="154"/>
      <c r="B209" s="8"/>
      <c r="C209" s="91" t="s">
        <v>288</v>
      </c>
      <c r="D209" s="91" t="s">
        <v>138</v>
      </c>
      <c r="E209" s="92" t="s">
        <v>364</v>
      </c>
      <c r="F209" s="93" t="s">
        <v>365</v>
      </c>
      <c r="G209" s="94" t="s">
        <v>149</v>
      </c>
      <c r="H209" s="95">
        <v>6</v>
      </c>
      <c r="I209" s="96"/>
      <c r="J209" s="97">
        <f>ROUND(I209*H209,2)</f>
        <v>0</v>
      </c>
      <c r="K209" s="98"/>
      <c r="L209" s="8"/>
      <c r="M209" s="231" t="s">
        <v>1</v>
      </c>
      <c r="N209" s="99" t="s">
        <v>36</v>
      </c>
      <c r="O209" s="28"/>
      <c r="P209" s="100">
        <f>O209*H209</f>
        <v>0</v>
      </c>
      <c r="Q209" s="100">
        <v>0</v>
      </c>
      <c r="R209" s="100">
        <f>Q209*H209</f>
        <v>0</v>
      </c>
      <c r="S209" s="100">
        <v>0</v>
      </c>
      <c r="T209" s="101">
        <f>S209*H209</f>
        <v>0</v>
      </c>
      <c r="U209" s="154"/>
      <c r="V209" s="154"/>
      <c r="W209" s="154"/>
      <c r="X209" s="154"/>
      <c r="Y209" s="154"/>
      <c r="Z209" s="154"/>
      <c r="AA209" s="154"/>
      <c r="AB209" s="154"/>
      <c r="AC209" s="154"/>
      <c r="AD209" s="154"/>
      <c r="AE209" s="154"/>
      <c r="AR209" s="232" t="s">
        <v>242</v>
      </c>
      <c r="AT209" s="232" t="s">
        <v>138</v>
      </c>
      <c r="AU209" s="232" t="s">
        <v>81</v>
      </c>
      <c r="AY209" s="191" t="s">
        <v>135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91" t="s">
        <v>79</v>
      </c>
      <c r="BK209" s="233">
        <f>ROUND(I209*H209,2)</f>
        <v>0</v>
      </c>
      <c r="BL209" s="191" t="s">
        <v>242</v>
      </c>
      <c r="BM209" s="232" t="s">
        <v>1313</v>
      </c>
    </row>
    <row r="210" spans="1:65" s="15" customFormat="1" ht="16.5" customHeight="1">
      <c r="A210" s="154"/>
      <c r="B210" s="8"/>
      <c r="C210" s="91" t="s">
        <v>294</v>
      </c>
      <c r="D210" s="91" t="s">
        <v>138</v>
      </c>
      <c r="E210" s="92" t="s">
        <v>368</v>
      </c>
      <c r="F210" s="93" t="s">
        <v>369</v>
      </c>
      <c r="G210" s="94" t="s">
        <v>149</v>
      </c>
      <c r="H210" s="95">
        <v>1</v>
      </c>
      <c r="I210" s="96"/>
      <c r="J210" s="97">
        <f>ROUND(I210*H210,2)</f>
        <v>0</v>
      </c>
      <c r="K210" s="98"/>
      <c r="L210" s="8"/>
      <c r="M210" s="231" t="s">
        <v>1</v>
      </c>
      <c r="N210" s="99" t="s">
        <v>36</v>
      </c>
      <c r="O210" s="28"/>
      <c r="P210" s="100">
        <f>O210*H210</f>
        <v>0</v>
      </c>
      <c r="Q210" s="100">
        <v>0</v>
      </c>
      <c r="R210" s="100">
        <f>Q210*H210</f>
        <v>0</v>
      </c>
      <c r="S210" s="100">
        <v>0</v>
      </c>
      <c r="T210" s="101">
        <f>S210*H210</f>
        <v>0</v>
      </c>
      <c r="U210" s="154"/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154"/>
      <c r="AR210" s="232" t="s">
        <v>242</v>
      </c>
      <c r="AT210" s="232" t="s">
        <v>138</v>
      </c>
      <c r="AU210" s="232" t="s">
        <v>81</v>
      </c>
      <c r="AY210" s="191" t="s">
        <v>135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91" t="s">
        <v>79</v>
      </c>
      <c r="BK210" s="233">
        <f>ROUND(I210*H210,2)</f>
        <v>0</v>
      </c>
      <c r="BL210" s="191" t="s">
        <v>242</v>
      </c>
      <c r="BM210" s="232" t="s">
        <v>1314</v>
      </c>
    </row>
    <row r="211" spans="1:65" s="15" customFormat="1" ht="21.75" customHeight="1">
      <c r="A211" s="154"/>
      <c r="B211" s="8"/>
      <c r="C211" s="91" t="s">
        <v>298</v>
      </c>
      <c r="D211" s="91" t="s">
        <v>138</v>
      </c>
      <c r="E211" s="92" t="s">
        <v>372</v>
      </c>
      <c r="F211" s="93" t="s">
        <v>373</v>
      </c>
      <c r="G211" s="94" t="s">
        <v>149</v>
      </c>
      <c r="H211" s="95">
        <v>9</v>
      </c>
      <c r="I211" s="96"/>
      <c r="J211" s="97">
        <f>ROUND(I211*H211,2)</f>
        <v>0</v>
      </c>
      <c r="K211" s="98"/>
      <c r="L211" s="8"/>
      <c r="M211" s="231" t="s">
        <v>1</v>
      </c>
      <c r="N211" s="99" t="s">
        <v>36</v>
      </c>
      <c r="O211" s="28"/>
      <c r="P211" s="100">
        <f>O211*H211</f>
        <v>0</v>
      </c>
      <c r="Q211" s="100">
        <v>0</v>
      </c>
      <c r="R211" s="100">
        <f>Q211*H211</f>
        <v>0</v>
      </c>
      <c r="S211" s="100">
        <v>0</v>
      </c>
      <c r="T211" s="101">
        <f>S211*H211</f>
        <v>0</v>
      </c>
      <c r="U211" s="154"/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154"/>
      <c r="AR211" s="232" t="s">
        <v>242</v>
      </c>
      <c r="AT211" s="232" t="s">
        <v>138</v>
      </c>
      <c r="AU211" s="232" t="s">
        <v>81</v>
      </c>
      <c r="AY211" s="191" t="s">
        <v>135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91" t="s">
        <v>79</v>
      </c>
      <c r="BK211" s="233">
        <f>ROUND(I211*H211,2)</f>
        <v>0</v>
      </c>
      <c r="BL211" s="191" t="s">
        <v>242</v>
      </c>
      <c r="BM211" s="232" t="s">
        <v>1315</v>
      </c>
    </row>
    <row r="212" spans="1:65" s="111" customFormat="1">
      <c r="B212" s="110"/>
      <c r="D212" s="104" t="s">
        <v>144</v>
      </c>
      <c r="E212" s="112" t="s">
        <v>1</v>
      </c>
      <c r="F212" s="113" t="s">
        <v>200</v>
      </c>
      <c r="H212" s="114">
        <v>9</v>
      </c>
      <c r="L212" s="110"/>
      <c r="M212" s="115"/>
      <c r="N212" s="116"/>
      <c r="O212" s="116"/>
      <c r="P212" s="116"/>
      <c r="Q212" s="116"/>
      <c r="R212" s="116"/>
      <c r="S212" s="116"/>
      <c r="T212" s="117"/>
      <c r="AT212" s="112" t="s">
        <v>144</v>
      </c>
      <c r="AU212" s="112" t="s">
        <v>81</v>
      </c>
      <c r="AV212" s="111" t="s">
        <v>81</v>
      </c>
      <c r="AW212" s="111" t="s">
        <v>29</v>
      </c>
      <c r="AX212" s="111" t="s">
        <v>79</v>
      </c>
      <c r="AY212" s="112" t="s">
        <v>135</v>
      </c>
    </row>
    <row r="213" spans="1:65" s="15" customFormat="1" ht="21.75" customHeight="1">
      <c r="A213" s="154"/>
      <c r="B213" s="8"/>
      <c r="C213" s="91" t="s">
        <v>306</v>
      </c>
      <c r="D213" s="91" t="s">
        <v>138</v>
      </c>
      <c r="E213" s="92" t="s">
        <v>376</v>
      </c>
      <c r="F213" s="93" t="s">
        <v>377</v>
      </c>
      <c r="G213" s="94" t="s">
        <v>179</v>
      </c>
      <c r="H213" s="95">
        <v>25.5</v>
      </c>
      <c r="I213" s="96"/>
      <c r="J213" s="97">
        <f>ROUND(I213*H213,2)</f>
        <v>0</v>
      </c>
      <c r="K213" s="98"/>
      <c r="L213" s="8"/>
      <c r="M213" s="231" t="s">
        <v>1</v>
      </c>
      <c r="N213" s="99" t="s">
        <v>36</v>
      </c>
      <c r="O213" s="28"/>
      <c r="P213" s="100">
        <f>O213*H213</f>
        <v>0</v>
      </c>
      <c r="Q213" s="100">
        <v>0</v>
      </c>
      <c r="R213" s="100">
        <f>Q213*H213</f>
        <v>0</v>
      </c>
      <c r="S213" s="100">
        <v>0</v>
      </c>
      <c r="T213" s="101">
        <f>S213*H213</f>
        <v>0</v>
      </c>
      <c r="U213" s="154"/>
      <c r="V213" s="154"/>
      <c r="W213" s="154"/>
      <c r="X213" s="154"/>
      <c r="Y213" s="154"/>
      <c r="Z213" s="154"/>
      <c r="AA213" s="154"/>
      <c r="AB213" s="154"/>
      <c r="AC213" s="154"/>
      <c r="AD213" s="154"/>
      <c r="AE213" s="154"/>
      <c r="AR213" s="232" t="s">
        <v>242</v>
      </c>
      <c r="AT213" s="232" t="s">
        <v>138</v>
      </c>
      <c r="AU213" s="232" t="s">
        <v>81</v>
      </c>
      <c r="AY213" s="191" t="s">
        <v>135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91" t="s">
        <v>79</v>
      </c>
      <c r="BK213" s="233">
        <f>ROUND(I213*H213,2)</f>
        <v>0</v>
      </c>
      <c r="BL213" s="191" t="s">
        <v>242</v>
      </c>
      <c r="BM213" s="232" t="s">
        <v>1316</v>
      </c>
    </row>
    <row r="214" spans="1:65" s="111" customFormat="1">
      <c r="B214" s="110"/>
      <c r="D214" s="104" t="s">
        <v>144</v>
      </c>
      <c r="E214" s="112" t="s">
        <v>1</v>
      </c>
      <c r="F214" s="113" t="s">
        <v>1317</v>
      </c>
      <c r="H214" s="114">
        <v>25.5</v>
      </c>
      <c r="L214" s="110"/>
      <c r="M214" s="115"/>
      <c r="N214" s="116"/>
      <c r="O214" s="116"/>
      <c r="P214" s="116"/>
      <c r="Q214" s="116"/>
      <c r="R214" s="116"/>
      <c r="S214" s="116"/>
      <c r="T214" s="117"/>
      <c r="AT214" s="112" t="s">
        <v>144</v>
      </c>
      <c r="AU214" s="112" t="s">
        <v>81</v>
      </c>
      <c r="AV214" s="111" t="s">
        <v>81</v>
      </c>
      <c r="AW214" s="111" t="s">
        <v>29</v>
      </c>
      <c r="AX214" s="111" t="s">
        <v>79</v>
      </c>
      <c r="AY214" s="112" t="s">
        <v>135</v>
      </c>
    </row>
    <row r="215" spans="1:65" s="15" customFormat="1" ht="24.2" customHeight="1">
      <c r="A215" s="154"/>
      <c r="B215" s="8"/>
      <c r="C215" s="91" t="s">
        <v>314</v>
      </c>
      <c r="D215" s="91" t="s">
        <v>138</v>
      </c>
      <c r="E215" s="92" t="s">
        <v>381</v>
      </c>
      <c r="F215" s="93" t="s">
        <v>382</v>
      </c>
      <c r="G215" s="94" t="s">
        <v>149</v>
      </c>
      <c r="H215" s="95">
        <v>2</v>
      </c>
      <c r="I215" s="96"/>
      <c r="J215" s="97">
        <f>ROUND(I215*H215,2)</f>
        <v>0</v>
      </c>
      <c r="K215" s="98"/>
      <c r="L215" s="8"/>
      <c r="M215" s="231" t="s">
        <v>1</v>
      </c>
      <c r="N215" s="99" t="s">
        <v>36</v>
      </c>
      <c r="O215" s="28"/>
      <c r="P215" s="100">
        <f>O215*H215</f>
        <v>0</v>
      </c>
      <c r="Q215" s="100">
        <v>0</v>
      </c>
      <c r="R215" s="100">
        <f>Q215*H215</f>
        <v>0</v>
      </c>
      <c r="S215" s="100">
        <v>0</v>
      </c>
      <c r="T215" s="101">
        <f>S215*H215</f>
        <v>0</v>
      </c>
      <c r="U215" s="154"/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154"/>
      <c r="AR215" s="232" t="s">
        <v>242</v>
      </c>
      <c r="AT215" s="232" t="s">
        <v>138</v>
      </c>
      <c r="AU215" s="232" t="s">
        <v>81</v>
      </c>
      <c r="AY215" s="191" t="s">
        <v>135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91" t="s">
        <v>79</v>
      </c>
      <c r="BK215" s="233">
        <f>ROUND(I215*H215,2)</f>
        <v>0</v>
      </c>
      <c r="BL215" s="191" t="s">
        <v>242</v>
      </c>
      <c r="BM215" s="232" t="s">
        <v>1318</v>
      </c>
    </row>
    <row r="216" spans="1:65" s="15" customFormat="1" ht="24.2" customHeight="1">
      <c r="A216" s="154"/>
      <c r="B216" s="8"/>
      <c r="C216" s="91" t="s">
        <v>320</v>
      </c>
      <c r="D216" s="91" t="s">
        <v>138</v>
      </c>
      <c r="E216" s="92" t="s">
        <v>385</v>
      </c>
      <c r="F216" s="93" t="s">
        <v>386</v>
      </c>
      <c r="G216" s="94" t="s">
        <v>277</v>
      </c>
      <c r="H216" s="95">
        <v>3.3000000000000002E-2</v>
      </c>
      <c r="I216" s="96"/>
      <c r="J216" s="97">
        <f>ROUND(I216*H216,2)</f>
        <v>0</v>
      </c>
      <c r="K216" s="98"/>
      <c r="L216" s="8"/>
      <c r="M216" s="231" t="s">
        <v>1</v>
      </c>
      <c r="N216" s="99" t="s">
        <v>36</v>
      </c>
      <c r="O216" s="28"/>
      <c r="P216" s="100">
        <f>O216*H216</f>
        <v>0</v>
      </c>
      <c r="Q216" s="100">
        <v>0</v>
      </c>
      <c r="R216" s="100">
        <f>Q216*H216</f>
        <v>0</v>
      </c>
      <c r="S216" s="100">
        <v>0</v>
      </c>
      <c r="T216" s="101">
        <f>S216*H216</f>
        <v>0</v>
      </c>
      <c r="U216" s="154"/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154"/>
      <c r="AR216" s="232" t="s">
        <v>242</v>
      </c>
      <c r="AT216" s="232" t="s">
        <v>138</v>
      </c>
      <c r="AU216" s="232" t="s">
        <v>81</v>
      </c>
      <c r="AY216" s="191" t="s">
        <v>135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91" t="s">
        <v>79</v>
      </c>
      <c r="BK216" s="233">
        <f>ROUND(I216*H216,2)</f>
        <v>0</v>
      </c>
      <c r="BL216" s="191" t="s">
        <v>242</v>
      </c>
      <c r="BM216" s="232" t="s">
        <v>1319</v>
      </c>
    </row>
    <row r="217" spans="1:65" s="15" customFormat="1" ht="24.2" customHeight="1">
      <c r="A217" s="154"/>
      <c r="B217" s="8"/>
      <c r="C217" s="91" t="s">
        <v>324</v>
      </c>
      <c r="D217" s="91" t="s">
        <v>138</v>
      </c>
      <c r="E217" s="92" t="s">
        <v>389</v>
      </c>
      <c r="F217" s="93" t="s">
        <v>390</v>
      </c>
      <c r="G217" s="94" t="s">
        <v>277</v>
      </c>
      <c r="H217" s="95">
        <v>3.3000000000000002E-2</v>
      </c>
      <c r="I217" s="96"/>
      <c r="J217" s="97">
        <f>ROUND(I217*H217,2)</f>
        <v>0</v>
      </c>
      <c r="K217" s="98"/>
      <c r="L217" s="8"/>
      <c r="M217" s="231" t="s">
        <v>1</v>
      </c>
      <c r="N217" s="99" t="s">
        <v>36</v>
      </c>
      <c r="O217" s="28"/>
      <c r="P217" s="100">
        <f>O217*H217</f>
        <v>0</v>
      </c>
      <c r="Q217" s="100">
        <v>0</v>
      </c>
      <c r="R217" s="100">
        <f>Q217*H217</f>
        <v>0</v>
      </c>
      <c r="S217" s="100">
        <v>0</v>
      </c>
      <c r="T217" s="101">
        <f>S217*H217</f>
        <v>0</v>
      </c>
      <c r="U217" s="154"/>
      <c r="V217" s="154"/>
      <c r="W217" s="154"/>
      <c r="X217" s="154"/>
      <c r="Y217" s="154"/>
      <c r="Z217" s="154"/>
      <c r="AA217" s="154"/>
      <c r="AB217" s="154"/>
      <c r="AC217" s="154"/>
      <c r="AD217" s="154"/>
      <c r="AE217" s="154"/>
      <c r="AR217" s="232" t="s">
        <v>242</v>
      </c>
      <c r="AT217" s="232" t="s">
        <v>138</v>
      </c>
      <c r="AU217" s="232" t="s">
        <v>81</v>
      </c>
      <c r="AY217" s="191" t="s">
        <v>135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91" t="s">
        <v>79</v>
      </c>
      <c r="BK217" s="233">
        <f>ROUND(I217*H217,2)</f>
        <v>0</v>
      </c>
      <c r="BL217" s="191" t="s">
        <v>242</v>
      </c>
      <c r="BM217" s="232" t="s">
        <v>1320</v>
      </c>
    </row>
    <row r="218" spans="1:65" s="81" customFormat="1" ht="22.9" customHeight="1">
      <c r="B218" s="80"/>
      <c r="D218" s="82" t="s">
        <v>70</v>
      </c>
      <c r="E218" s="89" t="s">
        <v>392</v>
      </c>
      <c r="F218" s="89" t="s">
        <v>393</v>
      </c>
      <c r="J218" s="90">
        <f>BK218</f>
        <v>0</v>
      </c>
      <c r="L218" s="80"/>
      <c r="M218" s="85"/>
      <c r="N218" s="86"/>
      <c r="O218" s="86"/>
      <c r="P218" s="87">
        <f>SUM(P219:P243)</f>
        <v>0</v>
      </c>
      <c r="Q218" s="86"/>
      <c r="R218" s="87">
        <f>SUM(R219:R243)</f>
        <v>6.3939999999999997E-2</v>
      </c>
      <c r="S218" s="86"/>
      <c r="T218" s="88">
        <f>SUM(T219:T243)</f>
        <v>0</v>
      </c>
      <c r="AR218" s="82" t="s">
        <v>81</v>
      </c>
      <c r="AT218" s="229" t="s">
        <v>70</v>
      </c>
      <c r="AU218" s="229" t="s">
        <v>79</v>
      </c>
      <c r="AY218" s="82" t="s">
        <v>135</v>
      </c>
      <c r="BK218" s="230">
        <f>SUM(BK219:BK243)</f>
        <v>0</v>
      </c>
    </row>
    <row r="219" spans="1:65" s="15" customFormat="1" ht="16.5" customHeight="1">
      <c r="A219" s="154"/>
      <c r="B219" s="8"/>
      <c r="C219" s="91" t="s">
        <v>330</v>
      </c>
      <c r="D219" s="91" t="s">
        <v>138</v>
      </c>
      <c r="E219" s="92" t="s">
        <v>395</v>
      </c>
      <c r="F219" s="93" t="s">
        <v>332</v>
      </c>
      <c r="G219" s="94" t="s">
        <v>333</v>
      </c>
      <c r="H219" s="95">
        <v>1</v>
      </c>
      <c r="I219" s="96"/>
      <c r="J219" s="97">
        <f>ROUND(I219*H219,2)</f>
        <v>0</v>
      </c>
      <c r="K219" s="98"/>
      <c r="L219" s="8"/>
      <c r="M219" s="231" t="s">
        <v>1</v>
      </c>
      <c r="N219" s="99" t="s">
        <v>36</v>
      </c>
      <c r="O219" s="28"/>
      <c r="P219" s="100">
        <f>O219*H219</f>
        <v>0</v>
      </c>
      <c r="Q219" s="100">
        <v>0</v>
      </c>
      <c r="R219" s="100">
        <f>Q219*H219</f>
        <v>0</v>
      </c>
      <c r="S219" s="100">
        <v>0</v>
      </c>
      <c r="T219" s="101">
        <f>S219*H219</f>
        <v>0</v>
      </c>
      <c r="U219" s="154"/>
      <c r="V219" s="154"/>
      <c r="W219" s="154"/>
      <c r="X219" s="154"/>
      <c r="Y219" s="154"/>
      <c r="Z219" s="154"/>
      <c r="AA219" s="154"/>
      <c r="AB219" s="154"/>
      <c r="AC219" s="154"/>
      <c r="AD219" s="154"/>
      <c r="AE219" s="154"/>
      <c r="AR219" s="232" t="s">
        <v>242</v>
      </c>
      <c r="AT219" s="232" t="s">
        <v>138</v>
      </c>
      <c r="AU219" s="232" t="s">
        <v>81</v>
      </c>
      <c r="AY219" s="191" t="s">
        <v>135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91" t="s">
        <v>79</v>
      </c>
      <c r="BK219" s="233">
        <f>ROUND(I219*H219,2)</f>
        <v>0</v>
      </c>
      <c r="BL219" s="191" t="s">
        <v>242</v>
      </c>
      <c r="BM219" s="232" t="s">
        <v>1321</v>
      </c>
    </row>
    <row r="220" spans="1:65" s="15" customFormat="1" ht="21.75" customHeight="1">
      <c r="A220" s="154"/>
      <c r="B220" s="8"/>
      <c r="C220" s="91" t="s">
        <v>335</v>
      </c>
      <c r="D220" s="91" t="s">
        <v>138</v>
      </c>
      <c r="E220" s="92" t="s">
        <v>398</v>
      </c>
      <c r="F220" s="93" t="s">
        <v>399</v>
      </c>
      <c r="G220" s="94" t="s">
        <v>149</v>
      </c>
      <c r="H220" s="95">
        <v>3</v>
      </c>
      <c r="I220" s="96"/>
      <c r="J220" s="97">
        <f>ROUND(I220*H220,2)</f>
        <v>0</v>
      </c>
      <c r="K220" s="98"/>
      <c r="L220" s="8"/>
      <c r="M220" s="231" t="s">
        <v>1</v>
      </c>
      <c r="N220" s="99" t="s">
        <v>36</v>
      </c>
      <c r="O220" s="28"/>
      <c r="P220" s="100">
        <f>O220*H220</f>
        <v>0</v>
      </c>
      <c r="Q220" s="100">
        <v>0</v>
      </c>
      <c r="R220" s="100">
        <f>Q220*H220</f>
        <v>0</v>
      </c>
      <c r="S220" s="100">
        <v>0</v>
      </c>
      <c r="T220" s="101">
        <f>S220*H220</f>
        <v>0</v>
      </c>
      <c r="U220" s="154"/>
      <c r="V220" s="154"/>
      <c r="W220" s="154"/>
      <c r="X220" s="154"/>
      <c r="Y220" s="154"/>
      <c r="Z220" s="154"/>
      <c r="AA220" s="154"/>
      <c r="AB220" s="154"/>
      <c r="AC220" s="154"/>
      <c r="AD220" s="154"/>
      <c r="AE220" s="154"/>
      <c r="AR220" s="232" t="s">
        <v>242</v>
      </c>
      <c r="AT220" s="232" t="s">
        <v>138</v>
      </c>
      <c r="AU220" s="232" t="s">
        <v>81</v>
      </c>
      <c r="AY220" s="191" t="s">
        <v>135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91" t="s">
        <v>79</v>
      </c>
      <c r="BK220" s="233">
        <f>ROUND(I220*H220,2)</f>
        <v>0</v>
      </c>
      <c r="BL220" s="191" t="s">
        <v>242</v>
      </c>
      <c r="BM220" s="232" t="s">
        <v>1322</v>
      </c>
    </row>
    <row r="221" spans="1:65" s="15" customFormat="1" ht="24.2" customHeight="1">
      <c r="A221" s="154"/>
      <c r="B221" s="8"/>
      <c r="C221" s="91" t="s">
        <v>339</v>
      </c>
      <c r="D221" s="91" t="s">
        <v>138</v>
      </c>
      <c r="E221" s="92" t="s">
        <v>402</v>
      </c>
      <c r="F221" s="93" t="s">
        <v>403</v>
      </c>
      <c r="G221" s="94" t="s">
        <v>179</v>
      </c>
      <c r="H221" s="95">
        <v>30</v>
      </c>
      <c r="I221" s="96"/>
      <c r="J221" s="97">
        <f>ROUND(I221*H221,2)</f>
        <v>0</v>
      </c>
      <c r="K221" s="98"/>
      <c r="L221" s="8"/>
      <c r="M221" s="231" t="s">
        <v>1</v>
      </c>
      <c r="N221" s="99" t="s">
        <v>36</v>
      </c>
      <c r="O221" s="28"/>
      <c r="P221" s="100">
        <f>O221*H221</f>
        <v>0</v>
      </c>
      <c r="Q221" s="100">
        <v>1.16E-3</v>
      </c>
      <c r="R221" s="100">
        <f>Q221*H221</f>
        <v>3.4799999999999998E-2</v>
      </c>
      <c r="S221" s="100">
        <v>0</v>
      </c>
      <c r="T221" s="101">
        <f>S221*H221</f>
        <v>0</v>
      </c>
      <c r="U221" s="154"/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154"/>
      <c r="AR221" s="232" t="s">
        <v>242</v>
      </c>
      <c r="AT221" s="232" t="s">
        <v>138</v>
      </c>
      <c r="AU221" s="232" t="s">
        <v>81</v>
      </c>
      <c r="AY221" s="191" t="s">
        <v>135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91" t="s">
        <v>79</v>
      </c>
      <c r="BK221" s="233">
        <f>ROUND(I221*H221,2)</f>
        <v>0</v>
      </c>
      <c r="BL221" s="191" t="s">
        <v>242</v>
      </c>
      <c r="BM221" s="232" t="s">
        <v>1323</v>
      </c>
    </row>
    <row r="222" spans="1:65" s="111" customFormat="1">
      <c r="B222" s="110"/>
      <c r="D222" s="104" t="s">
        <v>144</v>
      </c>
      <c r="E222" s="112" t="s">
        <v>1</v>
      </c>
      <c r="F222" s="113" t="s">
        <v>324</v>
      </c>
      <c r="H222" s="114">
        <v>30</v>
      </c>
      <c r="L222" s="110"/>
      <c r="M222" s="115"/>
      <c r="N222" s="116"/>
      <c r="O222" s="116"/>
      <c r="P222" s="116"/>
      <c r="Q222" s="116"/>
      <c r="R222" s="116"/>
      <c r="S222" s="116"/>
      <c r="T222" s="117"/>
      <c r="AT222" s="112" t="s">
        <v>144</v>
      </c>
      <c r="AU222" s="112" t="s">
        <v>81</v>
      </c>
      <c r="AV222" s="111" t="s">
        <v>81</v>
      </c>
      <c r="AW222" s="111" t="s">
        <v>29</v>
      </c>
      <c r="AX222" s="111" t="s">
        <v>79</v>
      </c>
      <c r="AY222" s="112" t="s">
        <v>135</v>
      </c>
    </row>
    <row r="223" spans="1:65" s="15" customFormat="1" ht="24.2" customHeight="1">
      <c r="A223" s="154"/>
      <c r="B223" s="8"/>
      <c r="C223" s="91" t="s">
        <v>343</v>
      </c>
      <c r="D223" s="91" t="s">
        <v>138</v>
      </c>
      <c r="E223" s="92" t="s">
        <v>406</v>
      </c>
      <c r="F223" s="93" t="s">
        <v>407</v>
      </c>
      <c r="G223" s="94" t="s">
        <v>408</v>
      </c>
      <c r="H223" s="95">
        <v>1</v>
      </c>
      <c r="I223" s="96"/>
      <c r="J223" s="97">
        <f>ROUND(I223*H223,2)</f>
        <v>0</v>
      </c>
      <c r="K223" s="98"/>
      <c r="L223" s="8"/>
      <c r="M223" s="231" t="s">
        <v>1</v>
      </c>
      <c r="N223" s="99" t="s">
        <v>36</v>
      </c>
      <c r="O223" s="28"/>
      <c r="P223" s="100">
        <f>O223*H223</f>
        <v>0</v>
      </c>
      <c r="Q223" s="100">
        <v>0</v>
      </c>
      <c r="R223" s="100">
        <f>Q223*H223</f>
        <v>0</v>
      </c>
      <c r="S223" s="100">
        <v>0</v>
      </c>
      <c r="T223" s="101">
        <f>S223*H223</f>
        <v>0</v>
      </c>
      <c r="U223" s="154"/>
      <c r="V223" s="154"/>
      <c r="W223" s="154"/>
      <c r="X223" s="154"/>
      <c r="Y223" s="154"/>
      <c r="Z223" s="154"/>
      <c r="AA223" s="154"/>
      <c r="AB223" s="154"/>
      <c r="AC223" s="154"/>
      <c r="AD223" s="154"/>
      <c r="AE223" s="154"/>
      <c r="AR223" s="232" t="s">
        <v>242</v>
      </c>
      <c r="AT223" s="232" t="s">
        <v>138</v>
      </c>
      <c r="AU223" s="232" t="s">
        <v>81</v>
      </c>
      <c r="AY223" s="191" t="s">
        <v>135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91" t="s">
        <v>79</v>
      </c>
      <c r="BK223" s="233">
        <f>ROUND(I223*H223,2)</f>
        <v>0</v>
      </c>
      <c r="BL223" s="191" t="s">
        <v>242</v>
      </c>
      <c r="BM223" s="232" t="s">
        <v>1324</v>
      </c>
    </row>
    <row r="224" spans="1:65" s="15" customFormat="1" ht="37.9" customHeight="1">
      <c r="A224" s="154"/>
      <c r="B224" s="8"/>
      <c r="C224" s="91" t="s">
        <v>351</v>
      </c>
      <c r="D224" s="91" t="s">
        <v>138</v>
      </c>
      <c r="E224" s="92" t="s">
        <v>411</v>
      </c>
      <c r="F224" s="93" t="s">
        <v>412</v>
      </c>
      <c r="G224" s="94" t="s">
        <v>179</v>
      </c>
      <c r="H224" s="95">
        <v>30</v>
      </c>
      <c r="I224" s="96"/>
      <c r="J224" s="97">
        <f>ROUND(I224*H224,2)</f>
        <v>0</v>
      </c>
      <c r="K224" s="98"/>
      <c r="L224" s="8"/>
      <c r="M224" s="231" t="s">
        <v>1</v>
      </c>
      <c r="N224" s="99" t="s">
        <v>36</v>
      </c>
      <c r="O224" s="28"/>
      <c r="P224" s="100">
        <f>O224*H224</f>
        <v>0</v>
      </c>
      <c r="Q224" s="100">
        <v>6.9999999999999994E-5</v>
      </c>
      <c r="R224" s="100">
        <f>Q224*H224</f>
        <v>2.0999999999999999E-3</v>
      </c>
      <c r="S224" s="100">
        <v>0</v>
      </c>
      <c r="T224" s="101">
        <f>S224*H224</f>
        <v>0</v>
      </c>
      <c r="U224" s="154"/>
      <c r="V224" s="154"/>
      <c r="W224" s="154"/>
      <c r="X224" s="154"/>
      <c r="Y224" s="154"/>
      <c r="Z224" s="154"/>
      <c r="AA224" s="154"/>
      <c r="AB224" s="154"/>
      <c r="AC224" s="154"/>
      <c r="AD224" s="154"/>
      <c r="AE224" s="154"/>
      <c r="AR224" s="232" t="s">
        <v>242</v>
      </c>
      <c r="AT224" s="232" t="s">
        <v>138</v>
      </c>
      <c r="AU224" s="232" t="s">
        <v>81</v>
      </c>
      <c r="AY224" s="191" t="s">
        <v>135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91" t="s">
        <v>79</v>
      </c>
      <c r="BK224" s="233">
        <f>ROUND(I224*H224,2)</f>
        <v>0</v>
      </c>
      <c r="BL224" s="191" t="s">
        <v>242</v>
      </c>
      <c r="BM224" s="232" t="s">
        <v>1325</v>
      </c>
    </row>
    <row r="225" spans="1:65" s="15" customFormat="1" ht="21.75" customHeight="1">
      <c r="A225" s="154"/>
      <c r="B225" s="8"/>
      <c r="C225" s="91" t="s">
        <v>356</v>
      </c>
      <c r="D225" s="91" t="s">
        <v>138</v>
      </c>
      <c r="E225" s="92" t="s">
        <v>415</v>
      </c>
      <c r="F225" s="93" t="s">
        <v>416</v>
      </c>
      <c r="G225" s="94" t="s">
        <v>149</v>
      </c>
      <c r="H225" s="95">
        <v>2</v>
      </c>
      <c r="I225" s="96"/>
      <c r="J225" s="97">
        <f>ROUND(I225*H225,2)</f>
        <v>0</v>
      </c>
      <c r="K225" s="98"/>
      <c r="L225" s="8"/>
      <c r="M225" s="231" t="s">
        <v>1</v>
      </c>
      <c r="N225" s="99" t="s">
        <v>36</v>
      </c>
      <c r="O225" s="28"/>
      <c r="P225" s="100">
        <f>O225*H225</f>
        <v>0</v>
      </c>
      <c r="Q225" s="100">
        <v>0</v>
      </c>
      <c r="R225" s="100">
        <f>Q225*H225</f>
        <v>0</v>
      </c>
      <c r="S225" s="100">
        <v>0</v>
      </c>
      <c r="T225" s="101">
        <f>S225*H225</f>
        <v>0</v>
      </c>
      <c r="U225" s="154"/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154"/>
      <c r="AR225" s="232" t="s">
        <v>242</v>
      </c>
      <c r="AT225" s="232" t="s">
        <v>138</v>
      </c>
      <c r="AU225" s="232" t="s">
        <v>81</v>
      </c>
      <c r="AY225" s="191" t="s">
        <v>135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91" t="s">
        <v>79</v>
      </c>
      <c r="BK225" s="233">
        <f>ROUND(I225*H225,2)</f>
        <v>0</v>
      </c>
      <c r="BL225" s="191" t="s">
        <v>242</v>
      </c>
      <c r="BM225" s="232" t="s">
        <v>1326</v>
      </c>
    </row>
    <row r="226" spans="1:65" s="103" customFormat="1">
      <c r="B226" s="102"/>
      <c r="D226" s="104" t="s">
        <v>144</v>
      </c>
      <c r="E226" s="105" t="s">
        <v>1</v>
      </c>
      <c r="F226" s="106" t="s">
        <v>1281</v>
      </c>
      <c r="H226" s="105" t="s">
        <v>1</v>
      </c>
      <c r="L226" s="102"/>
      <c r="M226" s="107"/>
      <c r="N226" s="108"/>
      <c r="O226" s="108"/>
      <c r="P226" s="108"/>
      <c r="Q226" s="108"/>
      <c r="R226" s="108"/>
      <c r="S226" s="108"/>
      <c r="T226" s="109"/>
      <c r="AT226" s="105" t="s">
        <v>144</v>
      </c>
      <c r="AU226" s="105" t="s">
        <v>81</v>
      </c>
      <c r="AV226" s="103" t="s">
        <v>79</v>
      </c>
      <c r="AW226" s="103" t="s">
        <v>29</v>
      </c>
      <c r="AX226" s="103" t="s">
        <v>71</v>
      </c>
      <c r="AY226" s="105" t="s">
        <v>135</v>
      </c>
    </row>
    <row r="227" spans="1:65" s="111" customFormat="1">
      <c r="B227" s="110"/>
      <c r="D227" s="104" t="s">
        <v>144</v>
      </c>
      <c r="E227" s="112" t="s">
        <v>1</v>
      </c>
      <c r="F227" s="113" t="s">
        <v>81</v>
      </c>
      <c r="H227" s="114">
        <v>2</v>
      </c>
      <c r="L227" s="110"/>
      <c r="M227" s="115"/>
      <c r="N227" s="116"/>
      <c r="O227" s="116"/>
      <c r="P227" s="116"/>
      <c r="Q227" s="116"/>
      <c r="R227" s="116"/>
      <c r="S227" s="116"/>
      <c r="T227" s="117"/>
      <c r="AT227" s="112" t="s">
        <v>144</v>
      </c>
      <c r="AU227" s="112" t="s">
        <v>81</v>
      </c>
      <c r="AV227" s="111" t="s">
        <v>81</v>
      </c>
      <c r="AW227" s="111" t="s">
        <v>29</v>
      </c>
      <c r="AX227" s="111" t="s">
        <v>79</v>
      </c>
      <c r="AY227" s="112" t="s">
        <v>135</v>
      </c>
    </row>
    <row r="228" spans="1:65" s="15" customFormat="1" ht="24.2" customHeight="1">
      <c r="A228" s="154"/>
      <c r="B228" s="8"/>
      <c r="C228" s="91" t="s">
        <v>363</v>
      </c>
      <c r="D228" s="91" t="s">
        <v>138</v>
      </c>
      <c r="E228" s="92" t="s">
        <v>420</v>
      </c>
      <c r="F228" s="93" t="s">
        <v>421</v>
      </c>
      <c r="G228" s="94" t="s">
        <v>149</v>
      </c>
      <c r="H228" s="95">
        <v>2</v>
      </c>
      <c r="I228" s="96"/>
      <c r="J228" s="97">
        <f>ROUND(I228*H228,2)</f>
        <v>0</v>
      </c>
      <c r="K228" s="98"/>
      <c r="L228" s="8"/>
      <c r="M228" s="231" t="s">
        <v>1</v>
      </c>
      <c r="N228" s="99" t="s">
        <v>36</v>
      </c>
      <c r="O228" s="28"/>
      <c r="P228" s="100">
        <f>O228*H228</f>
        <v>0</v>
      </c>
      <c r="Q228" s="100">
        <v>0</v>
      </c>
      <c r="R228" s="100">
        <f>Q228*H228</f>
        <v>0</v>
      </c>
      <c r="S228" s="100">
        <v>0</v>
      </c>
      <c r="T228" s="101">
        <f>S228*H228</f>
        <v>0</v>
      </c>
      <c r="U228" s="154"/>
      <c r="V228" s="154"/>
      <c r="W228" s="154"/>
      <c r="X228" s="154"/>
      <c r="Y228" s="154"/>
      <c r="Z228" s="154"/>
      <c r="AA228" s="154"/>
      <c r="AB228" s="154"/>
      <c r="AC228" s="154"/>
      <c r="AD228" s="154"/>
      <c r="AE228" s="154"/>
      <c r="AR228" s="232" t="s">
        <v>242</v>
      </c>
      <c r="AT228" s="232" t="s">
        <v>138</v>
      </c>
      <c r="AU228" s="232" t="s">
        <v>81</v>
      </c>
      <c r="AY228" s="191" t="s">
        <v>135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91" t="s">
        <v>79</v>
      </c>
      <c r="BK228" s="233">
        <f>ROUND(I228*H228,2)</f>
        <v>0</v>
      </c>
      <c r="BL228" s="191" t="s">
        <v>242</v>
      </c>
      <c r="BM228" s="232" t="s">
        <v>1327</v>
      </c>
    </row>
    <row r="229" spans="1:65" s="15" customFormat="1" ht="21.75" customHeight="1">
      <c r="A229" s="154"/>
      <c r="B229" s="8"/>
      <c r="C229" s="91" t="s">
        <v>367</v>
      </c>
      <c r="D229" s="91" t="s">
        <v>138</v>
      </c>
      <c r="E229" s="92" t="s">
        <v>424</v>
      </c>
      <c r="F229" s="93" t="s">
        <v>425</v>
      </c>
      <c r="G229" s="94" t="s">
        <v>149</v>
      </c>
      <c r="H229" s="95">
        <v>24</v>
      </c>
      <c r="I229" s="96"/>
      <c r="J229" s="97">
        <f>ROUND(I229*H229,2)</f>
        <v>0</v>
      </c>
      <c r="K229" s="98"/>
      <c r="L229" s="8"/>
      <c r="M229" s="231" t="s">
        <v>1</v>
      </c>
      <c r="N229" s="99" t="s">
        <v>36</v>
      </c>
      <c r="O229" s="28"/>
      <c r="P229" s="100">
        <f>O229*H229</f>
        <v>0</v>
      </c>
      <c r="Q229" s="100">
        <v>1.7000000000000001E-4</v>
      </c>
      <c r="R229" s="100">
        <f>Q229*H229</f>
        <v>4.0800000000000003E-3</v>
      </c>
      <c r="S229" s="100">
        <v>0</v>
      </c>
      <c r="T229" s="101">
        <f>S229*H229</f>
        <v>0</v>
      </c>
      <c r="U229" s="154"/>
      <c r="V229" s="154"/>
      <c r="W229" s="154"/>
      <c r="X229" s="154"/>
      <c r="Y229" s="154"/>
      <c r="Z229" s="154"/>
      <c r="AA229" s="154"/>
      <c r="AB229" s="154"/>
      <c r="AC229" s="154"/>
      <c r="AD229" s="154"/>
      <c r="AE229" s="154"/>
      <c r="AR229" s="232" t="s">
        <v>242</v>
      </c>
      <c r="AT229" s="232" t="s">
        <v>138</v>
      </c>
      <c r="AU229" s="232" t="s">
        <v>81</v>
      </c>
      <c r="AY229" s="191" t="s">
        <v>135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91" t="s">
        <v>79</v>
      </c>
      <c r="BK229" s="233">
        <f>ROUND(I229*H229,2)</f>
        <v>0</v>
      </c>
      <c r="BL229" s="191" t="s">
        <v>242</v>
      </c>
      <c r="BM229" s="232" t="s">
        <v>1328</v>
      </c>
    </row>
    <row r="230" spans="1:65" s="111" customFormat="1">
      <c r="B230" s="110"/>
      <c r="D230" s="104" t="s">
        <v>144</v>
      </c>
      <c r="E230" s="112" t="s">
        <v>1</v>
      </c>
      <c r="F230" s="113" t="s">
        <v>1329</v>
      </c>
      <c r="H230" s="114">
        <v>24</v>
      </c>
      <c r="L230" s="110"/>
      <c r="M230" s="115"/>
      <c r="N230" s="116"/>
      <c r="O230" s="116"/>
      <c r="P230" s="116"/>
      <c r="Q230" s="116"/>
      <c r="R230" s="116"/>
      <c r="S230" s="116"/>
      <c r="T230" s="117"/>
      <c r="AT230" s="112" t="s">
        <v>144</v>
      </c>
      <c r="AU230" s="112" t="s">
        <v>81</v>
      </c>
      <c r="AV230" s="111" t="s">
        <v>81</v>
      </c>
      <c r="AW230" s="111" t="s">
        <v>29</v>
      </c>
      <c r="AX230" s="111" t="s">
        <v>79</v>
      </c>
      <c r="AY230" s="112" t="s">
        <v>135</v>
      </c>
    </row>
    <row r="231" spans="1:65" s="15" customFormat="1" ht="24.2" customHeight="1">
      <c r="A231" s="154"/>
      <c r="B231" s="8"/>
      <c r="C231" s="91" t="s">
        <v>371</v>
      </c>
      <c r="D231" s="91" t="s">
        <v>138</v>
      </c>
      <c r="E231" s="92" t="s">
        <v>429</v>
      </c>
      <c r="F231" s="93" t="s">
        <v>430</v>
      </c>
      <c r="G231" s="94" t="s">
        <v>149</v>
      </c>
      <c r="H231" s="95">
        <v>2</v>
      </c>
      <c r="I231" s="96"/>
      <c r="J231" s="97">
        <f>ROUND(I231*H231,2)</f>
        <v>0</v>
      </c>
      <c r="K231" s="98"/>
      <c r="L231" s="8"/>
      <c r="M231" s="231" t="s">
        <v>1</v>
      </c>
      <c r="N231" s="99" t="s">
        <v>36</v>
      </c>
      <c r="O231" s="28"/>
      <c r="P231" s="100">
        <f>O231*H231</f>
        <v>0</v>
      </c>
      <c r="Q231" s="100">
        <v>7.6999999999999996E-4</v>
      </c>
      <c r="R231" s="100">
        <f>Q231*H231</f>
        <v>1.5399999999999999E-3</v>
      </c>
      <c r="S231" s="100">
        <v>0</v>
      </c>
      <c r="T231" s="101">
        <f>S231*H231</f>
        <v>0</v>
      </c>
      <c r="U231" s="154"/>
      <c r="V231" s="154"/>
      <c r="W231" s="154"/>
      <c r="X231" s="154"/>
      <c r="Y231" s="154"/>
      <c r="Z231" s="154"/>
      <c r="AA231" s="154"/>
      <c r="AB231" s="154"/>
      <c r="AC231" s="154"/>
      <c r="AD231" s="154"/>
      <c r="AE231" s="154"/>
      <c r="AR231" s="232" t="s">
        <v>242</v>
      </c>
      <c r="AT231" s="232" t="s">
        <v>138</v>
      </c>
      <c r="AU231" s="232" t="s">
        <v>81</v>
      </c>
      <c r="AY231" s="191" t="s">
        <v>135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91" t="s">
        <v>79</v>
      </c>
      <c r="BK231" s="233">
        <f>ROUND(I231*H231,2)</f>
        <v>0</v>
      </c>
      <c r="BL231" s="191" t="s">
        <v>242</v>
      </c>
      <c r="BM231" s="232" t="s">
        <v>1330</v>
      </c>
    </row>
    <row r="232" spans="1:65" s="15" customFormat="1" ht="21.75" customHeight="1">
      <c r="A232" s="154"/>
      <c r="B232" s="8"/>
      <c r="C232" s="91" t="s">
        <v>375</v>
      </c>
      <c r="D232" s="91" t="s">
        <v>138</v>
      </c>
      <c r="E232" s="92" t="s">
        <v>433</v>
      </c>
      <c r="F232" s="93" t="s">
        <v>434</v>
      </c>
      <c r="G232" s="94" t="s">
        <v>149</v>
      </c>
      <c r="H232" s="95">
        <v>8</v>
      </c>
      <c r="I232" s="96"/>
      <c r="J232" s="97">
        <f>ROUND(I232*H232,2)</f>
        <v>0</v>
      </c>
      <c r="K232" s="98"/>
      <c r="L232" s="8"/>
      <c r="M232" s="231" t="s">
        <v>1</v>
      </c>
      <c r="N232" s="99" t="s">
        <v>36</v>
      </c>
      <c r="O232" s="28"/>
      <c r="P232" s="100">
        <f>O232*H232</f>
        <v>0</v>
      </c>
      <c r="Q232" s="100">
        <v>2.0000000000000002E-5</v>
      </c>
      <c r="R232" s="100">
        <f>Q232*H232</f>
        <v>1.6000000000000001E-4</v>
      </c>
      <c r="S232" s="100">
        <v>0</v>
      </c>
      <c r="T232" s="101">
        <f>S232*H232</f>
        <v>0</v>
      </c>
      <c r="U232" s="154"/>
      <c r="V232" s="154"/>
      <c r="W232" s="154"/>
      <c r="X232" s="154"/>
      <c r="Y232" s="154"/>
      <c r="Z232" s="154"/>
      <c r="AA232" s="154"/>
      <c r="AB232" s="154"/>
      <c r="AC232" s="154"/>
      <c r="AD232" s="154"/>
      <c r="AE232" s="154"/>
      <c r="AR232" s="232" t="s">
        <v>242</v>
      </c>
      <c r="AT232" s="232" t="s">
        <v>138</v>
      </c>
      <c r="AU232" s="232" t="s">
        <v>81</v>
      </c>
      <c r="AY232" s="191" t="s">
        <v>135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91" t="s">
        <v>79</v>
      </c>
      <c r="BK232" s="233">
        <f>ROUND(I232*H232,2)</f>
        <v>0</v>
      </c>
      <c r="BL232" s="191" t="s">
        <v>242</v>
      </c>
      <c r="BM232" s="232" t="s">
        <v>1331</v>
      </c>
    </row>
    <row r="233" spans="1:65" s="103" customFormat="1">
      <c r="B233" s="102"/>
      <c r="D233" s="104" t="s">
        <v>144</v>
      </c>
      <c r="E233" s="105" t="s">
        <v>1</v>
      </c>
      <c r="F233" s="106" t="s">
        <v>436</v>
      </c>
      <c r="H233" s="105" t="s">
        <v>1</v>
      </c>
      <c r="L233" s="102"/>
      <c r="M233" s="107"/>
      <c r="N233" s="108"/>
      <c r="O233" s="108"/>
      <c r="P233" s="108"/>
      <c r="Q233" s="108"/>
      <c r="R233" s="108"/>
      <c r="S233" s="108"/>
      <c r="T233" s="109"/>
      <c r="AT233" s="105" t="s">
        <v>144</v>
      </c>
      <c r="AU233" s="105" t="s">
        <v>81</v>
      </c>
      <c r="AV233" s="103" t="s">
        <v>79</v>
      </c>
      <c r="AW233" s="103" t="s">
        <v>29</v>
      </c>
      <c r="AX233" s="103" t="s">
        <v>71</v>
      </c>
      <c r="AY233" s="105" t="s">
        <v>135</v>
      </c>
    </row>
    <row r="234" spans="1:65" s="111" customFormat="1">
      <c r="B234" s="110"/>
      <c r="D234" s="104" t="s">
        <v>144</v>
      </c>
      <c r="E234" s="112" t="s">
        <v>1</v>
      </c>
      <c r="F234" s="113" t="s">
        <v>437</v>
      </c>
      <c r="H234" s="114">
        <v>8</v>
      </c>
      <c r="L234" s="110"/>
      <c r="M234" s="115"/>
      <c r="N234" s="116"/>
      <c r="O234" s="116"/>
      <c r="P234" s="116"/>
      <c r="Q234" s="116"/>
      <c r="R234" s="116"/>
      <c r="S234" s="116"/>
      <c r="T234" s="117"/>
      <c r="AT234" s="112" t="s">
        <v>144</v>
      </c>
      <c r="AU234" s="112" t="s">
        <v>81</v>
      </c>
      <c r="AV234" s="111" t="s">
        <v>81</v>
      </c>
      <c r="AW234" s="111" t="s">
        <v>29</v>
      </c>
      <c r="AX234" s="111" t="s">
        <v>79</v>
      </c>
      <c r="AY234" s="112" t="s">
        <v>135</v>
      </c>
    </row>
    <row r="235" spans="1:65" s="15" customFormat="1" ht="16.5" customHeight="1">
      <c r="A235" s="154"/>
      <c r="B235" s="8"/>
      <c r="C235" s="126" t="s">
        <v>380</v>
      </c>
      <c r="D235" s="126" t="s">
        <v>190</v>
      </c>
      <c r="E235" s="127" t="s">
        <v>439</v>
      </c>
      <c r="F235" s="128" t="s">
        <v>440</v>
      </c>
      <c r="G235" s="129" t="s">
        <v>179</v>
      </c>
      <c r="H235" s="130">
        <v>8</v>
      </c>
      <c r="I235" s="131"/>
      <c r="J235" s="132">
        <f>ROUND(I235*H235,2)</f>
        <v>0</v>
      </c>
      <c r="K235" s="133"/>
      <c r="L235" s="234"/>
      <c r="M235" s="235" t="s">
        <v>1</v>
      </c>
      <c r="N235" s="134" t="s">
        <v>36</v>
      </c>
      <c r="O235" s="28"/>
      <c r="P235" s="100">
        <f>O235*H235</f>
        <v>0</v>
      </c>
      <c r="Q235" s="100">
        <v>2.5000000000000001E-4</v>
      </c>
      <c r="R235" s="100">
        <f>Q235*H235</f>
        <v>2E-3</v>
      </c>
      <c r="S235" s="100">
        <v>0</v>
      </c>
      <c r="T235" s="101">
        <f>S235*H235</f>
        <v>0</v>
      </c>
      <c r="U235" s="154"/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154"/>
      <c r="AR235" s="232" t="s">
        <v>335</v>
      </c>
      <c r="AT235" s="232" t="s">
        <v>190</v>
      </c>
      <c r="AU235" s="232" t="s">
        <v>81</v>
      </c>
      <c r="AY235" s="191" t="s">
        <v>135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91" t="s">
        <v>79</v>
      </c>
      <c r="BK235" s="233">
        <f>ROUND(I235*H235,2)</f>
        <v>0</v>
      </c>
      <c r="BL235" s="191" t="s">
        <v>242</v>
      </c>
      <c r="BM235" s="232" t="s">
        <v>1332</v>
      </c>
    </row>
    <row r="236" spans="1:65" s="15" customFormat="1" ht="16.5" customHeight="1">
      <c r="A236" s="154"/>
      <c r="B236" s="8"/>
      <c r="C236" s="91" t="s">
        <v>384</v>
      </c>
      <c r="D236" s="91" t="s">
        <v>138</v>
      </c>
      <c r="E236" s="92" t="s">
        <v>443</v>
      </c>
      <c r="F236" s="93" t="s">
        <v>444</v>
      </c>
      <c r="G236" s="94" t="s">
        <v>408</v>
      </c>
      <c r="H236" s="95">
        <v>2</v>
      </c>
      <c r="I236" s="96"/>
      <c r="J236" s="97">
        <f>ROUND(I236*H236,2)</f>
        <v>0</v>
      </c>
      <c r="K236" s="98"/>
      <c r="L236" s="8"/>
      <c r="M236" s="231" t="s">
        <v>1</v>
      </c>
      <c r="N236" s="99" t="s">
        <v>36</v>
      </c>
      <c r="O236" s="28"/>
      <c r="P236" s="100">
        <f>O236*H236</f>
        <v>0</v>
      </c>
      <c r="Q236" s="100">
        <v>6.7799999999999996E-3</v>
      </c>
      <c r="R236" s="100">
        <f>Q236*H236</f>
        <v>1.3559999999999999E-2</v>
      </c>
      <c r="S236" s="100">
        <v>0</v>
      </c>
      <c r="T236" s="101">
        <f>S236*H236</f>
        <v>0</v>
      </c>
      <c r="U236" s="154"/>
      <c r="V236" s="154"/>
      <c r="W236" s="154"/>
      <c r="X236" s="154"/>
      <c r="Y236" s="154"/>
      <c r="Z236" s="154"/>
      <c r="AA236" s="154"/>
      <c r="AB236" s="154"/>
      <c r="AC236" s="154"/>
      <c r="AD236" s="154"/>
      <c r="AE236" s="154"/>
      <c r="AR236" s="232" t="s">
        <v>242</v>
      </c>
      <c r="AT236" s="232" t="s">
        <v>138</v>
      </c>
      <c r="AU236" s="232" t="s">
        <v>81</v>
      </c>
      <c r="AY236" s="191" t="s">
        <v>135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91" t="s">
        <v>79</v>
      </c>
      <c r="BK236" s="233">
        <f>ROUND(I236*H236,2)</f>
        <v>0</v>
      </c>
      <c r="BL236" s="191" t="s">
        <v>242</v>
      </c>
      <c r="BM236" s="232" t="s">
        <v>1333</v>
      </c>
    </row>
    <row r="237" spans="1:65" s="103" customFormat="1">
      <c r="B237" s="102"/>
      <c r="D237" s="104" t="s">
        <v>144</v>
      </c>
      <c r="E237" s="105" t="s">
        <v>1</v>
      </c>
      <c r="F237" s="106" t="s">
        <v>1281</v>
      </c>
      <c r="H237" s="105" t="s">
        <v>1</v>
      </c>
      <c r="L237" s="102"/>
      <c r="M237" s="107"/>
      <c r="N237" s="108"/>
      <c r="O237" s="108"/>
      <c r="P237" s="108"/>
      <c r="Q237" s="108"/>
      <c r="R237" s="108"/>
      <c r="S237" s="108"/>
      <c r="T237" s="109"/>
      <c r="AT237" s="105" t="s">
        <v>144</v>
      </c>
      <c r="AU237" s="105" t="s">
        <v>81</v>
      </c>
      <c r="AV237" s="103" t="s">
        <v>79</v>
      </c>
      <c r="AW237" s="103" t="s">
        <v>29</v>
      </c>
      <c r="AX237" s="103" t="s">
        <v>71</v>
      </c>
      <c r="AY237" s="105" t="s">
        <v>135</v>
      </c>
    </row>
    <row r="238" spans="1:65" s="111" customFormat="1">
      <c r="B238" s="110"/>
      <c r="D238" s="104" t="s">
        <v>144</v>
      </c>
      <c r="E238" s="112" t="s">
        <v>1</v>
      </c>
      <c r="F238" s="113" t="s">
        <v>81</v>
      </c>
      <c r="H238" s="114">
        <v>2</v>
      </c>
      <c r="L238" s="110"/>
      <c r="M238" s="115"/>
      <c r="N238" s="116"/>
      <c r="O238" s="116"/>
      <c r="P238" s="116"/>
      <c r="Q238" s="116"/>
      <c r="R238" s="116"/>
      <c r="S238" s="116"/>
      <c r="T238" s="117"/>
      <c r="AT238" s="112" t="s">
        <v>144</v>
      </c>
      <c r="AU238" s="112" t="s">
        <v>81</v>
      </c>
      <c r="AV238" s="111" t="s">
        <v>81</v>
      </c>
      <c r="AW238" s="111" t="s">
        <v>29</v>
      </c>
      <c r="AX238" s="111" t="s">
        <v>79</v>
      </c>
      <c r="AY238" s="112" t="s">
        <v>135</v>
      </c>
    </row>
    <row r="239" spans="1:65" s="15" customFormat="1" ht="24.2" customHeight="1">
      <c r="A239" s="154"/>
      <c r="B239" s="8"/>
      <c r="C239" s="91" t="s">
        <v>388</v>
      </c>
      <c r="D239" s="91" t="s">
        <v>138</v>
      </c>
      <c r="E239" s="92" t="s">
        <v>447</v>
      </c>
      <c r="F239" s="93" t="s">
        <v>448</v>
      </c>
      <c r="G239" s="94" t="s">
        <v>179</v>
      </c>
      <c r="H239" s="95">
        <v>30</v>
      </c>
      <c r="I239" s="96"/>
      <c r="J239" s="97">
        <f>ROUND(I239*H239,2)</f>
        <v>0</v>
      </c>
      <c r="K239" s="98"/>
      <c r="L239" s="8"/>
      <c r="M239" s="231" t="s">
        <v>1</v>
      </c>
      <c r="N239" s="99" t="s">
        <v>36</v>
      </c>
      <c r="O239" s="28"/>
      <c r="P239" s="100">
        <f>O239*H239</f>
        <v>0</v>
      </c>
      <c r="Q239" s="100">
        <v>1.9000000000000001E-4</v>
      </c>
      <c r="R239" s="100">
        <f>Q239*H239</f>
        <v>5.7000000000000002E-3</v>
      </c>
      <c r="S239" s="100">
        <v>0</v>
      </c>
      <c r="T239" s="101">
        <f>S239*H239</f>
        <v>0</v>
      </c>
      <c r="U239" s="154"/>
      <c r="V239" s="154"/>
      <c r="W239" s="154"/>
      <c r="X239" s="154"/>
      <c r="Y239" s="154"/>
      <c r="Z239" s="154"/>
      <c r="AA239" s="154"/>
      <c r="AB239" s="154"/>
      <c r="AC239" s="154"/>
      <c r="AD239" s="154"/>
      <c r="AE239" s="154"/>
      <c r="AR239" s="232" t="s">
        <v>242</v>
      </c>
      <c r="AT239" s="232" t="s">
        <v>138</v>
      </c>
      <c r="AU239" s="232" t="s">
        <v>81</v>
      </c>
      <c r="AY239" s="191" t="s">
        <v>135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91" t="s">
        <v>79</v>
      </c>
      <c r="BK239" s="233">
        <f>ROUND(I239*H239,2)</f>
        <v>0</v>
      </c>
      <c r="BL239" s="191" t="s">
        <v>242</v>
      </c>
      <c r="BM239" s="232" t="s">
        <v>1334</v>
      </c>
    </row>
    <row r="240" spans="1:65" s="103" customFormat="1" ht="22.5">
      <c r="B240" s="102"/>
      <c r="D240" s="104" t="s">
        <v>144</v>
      </c>
      <c r="E240" s="105" t="s">
        <v>1</v>
      </c>
      <c r="F240" s="106" t="s">
        <v>450</v>
      </c>
      <c r="H240" s="105" t="s">
        <v>1</v>
      </c>
      <c r="L240" s="102"/>
      <c r="M240" s="107"/>
      <c r="N240" s="108"/>
      <c r="O240" s="108"/>
      <c r="P240" s="108"/>
      <c r="Q240" s="108"/>
      <c r="R240" s="108"/>
      <c r="S240" s="108"/>
      <c r="T240" s="109"/>
      <c r="AT240" s="105" t="s">
        <v>144</v>
      </c>
      <c r="AU240" s="105" t="s">
        <v>81</v>
      </c>
      <c r="AV240" s="103" t="s">
        <v>79</v>
      </c>
      <c r="AW240" s="103" t="s">
        <v>29</v>
      </c>
      <c r="AX240" s="103" t="s">
        <v>71</v>
      </c>
      <c r="AY240" s="105" t="s">
        <v>135</v>
      </c>
    </row>
    <row r="241" spans="1:65" s="111" customFormat="1">
      <c r="B241" s="110"/>
      <c r="D241" s="104" t="s">
        <v>144</v>
      </c>
      <c r="E241" s="112" t="s">
        <v>1</v>
      </c>
      <c r="F241" s="113" t="s">
        <v>1335</v>
      </c>
      <c r="H241" s="114">
        <v>30</v>
      </c>
      <c r="L241" s="110"/>
      <c r="M241" s="115"/>
      <c r="N241" s="116"/>
      <c r="O241" s="116"/>
      <c r="P241" s="116"/>
      <c r="Q241" s="116"/>
      <c r="R241" s="116"/>
      <c r="S241" s="116"/>
      <c r="T241" s="117"/>
      <c r="AT241" s="112" t="s">
        <v>144</v>
      </c>
      <c r="AU241" s="112" t="s">
        <v>81</v>
      </c>
      <c r="AV241" s="111" t="s">
        <v>81</v>
      </c>
      <c r="AW241" s="111" t="s">
        <v>29</v>
      </c>
      <c r="AX241" s="111" t="s">
        <v>79</v>
      </c>
      <c r="AY241" s="112" t="s">
        <v>135</v>
      </c>
    </row>
    <row r="242" spans="1:65" s="15" customFormat="1" ht="24.2" customHeight="1">
      <c r="A242" s="154"/>
      <c r="B242" s="8"/>
      <c r="C242" s="91" t="s">
        <v>394</v>
      </c>
      <c r="D242" s="91" t="s">
        <v>138</v>
      </c>
      <c r="E242" s="92" t="s">
        <v>453</v>
      </c>
      <c r="F242" s="93" t="s">
        <v>454</v>
      </c>
      <c r="G242" s="94" t="s">
        <v>277</v>
      </c>
      <c r="H242" s="95">
        <v>6.4000000000000001E-2</v>
      </c>
      <c r="I242" s="96"/>
      <c r="J242" s="97">
        <f>ROUND(I242*H242,2)</f>
        <v>0</v>
      </c>
      <c r="K242" s="98"/>
      <c r="L242" s="8"/>
      <c r="M242" s="231" t="s">
        <v>1</v>
      </c>
      <c r="N242" s="99" t="s">
        <v>36</v>
      </c>
      <c r="O242" s="28"/>
      <c r="P242" s="100">
        <f>O242*H242</f>
        <v>0</v>
      </c>
      <c r="Q242" s="100">
        <v>0</v>
      </c>
      <c r="R242" s="100">
        <f>Q242*H242</f>
        <v>0</v>
      </c>
      <c r="S242" s="100">
        <v>0</v>
      </c>
      <c r="T242" s="101">
        <f>S242*H242</f>
        <v>0</v>
      </c>
      <c r="U242" s="154"/>
      <c r="V242" s="154"/>
      <c r="W242" s="154"/>
      <c r="X242" s="154"/>
      <c r="Y242" s="154"/>
      <c r="Z242" s="154"/>
      <c r="AA242" s="154"/>
      <c r="AB242" s="154"/>
      <c r="AC242" s="154"/>
      <c r="AD242" s="154"/>
      <c r="AE242" s="154"/>
      <c r="AR242" s="232" t="s">
        <v>242</v>
      </c>
      <c r="AT242" s="232" t="s">
        <v>138</v>
      </c>
      <c r="AU242" s="232" t="s">
        <v>81</v>
      </c>
      <c r="AY242" s="191" t="s">
        <v>135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91" t="s">
        <v>79</v>
      </c>
      <c r="BK242" s="233">
        <f>ROUND(I242*H242,2)</f>
        <v>0</v>
      </c>
      <c r="BL242" s="191" t="s">
        <v>242</v>
      </c>
      <c r="BM242" s="232" t="s">
        <v>1336</v>
      </c>
    </row>
    <row r="243" spans="1:65" s="15" customFormat="1" ht="24.2" customHeight="1">
      <c r="A243" s="154"/>
      <c r="B243" s="8"/>
      <c r="C243" s="91" t="s">
        <v>397</v>
      </c>
      <c r="D243" s="91" t="s">
        <v>138</v>
      </c>
      <c r="E243" s="92" t="s">
        <v>457</v>
      </c>
      <c r="F243" s="93" t="s">
        <v>458</v>
      </c>
      <c r="G243" s="94" t="s">
        <v>277</v>
      </c>
      <c r="H243" s="95">
        <v>6.4000000000000001E-2</v>
      </c>
      <c r="I243" s="96"/>
      <c r="J243" s="97">
        <f>ROUND(I243*H243,2)</f>
        <v>0</v>
      </c>
      <c r="K243" s="98"/>
      <c r="L243" s="8"/>
      <c r="M243" s="231" t="s">
        <v>1</v>
      </c>
      <c r="N243" s="99" t="s">
        <v>36</v>
      </c>
      <c r="O243" s="28"/>
      <c r="P243" s="100">
        <f>O243*H243</f>
        <v>0</v>
      </c>
      <c r="Q243" s="100">
        <v>0</v>
      </c>
      <c r="R243" s="100">
        <f>Q243*H243</f>
        <v>0</v>
      </c>
      <c r="S243" s="100">
        <v>0</v>
      </c>
      <c r="T243" s="101">
        <f>S243*H243</f>
        <v>0</v>
      </c>
      <c r="U243" s="154"/>
      <c r="V243" s="154"/>
      <c r="W243" s="154"/>
      <c r="X243" s="154"/>
      <c r="Y243" s="154"/>
      <c r="Z243" s="154"/>
      <c r="AA243" s="154"/>
      <c r="AB243" s="154"/>
      <c r="AC243" s="154"/>
      <c r="AD243" s="154"/>
      <c r="AE243" s="154"/>
      <c r="AR243" s="232" t="s">
        <v>242</v>
      </c>
      <c r="AT243" s="232" t="s">
        <v>138</v>
      </c>
      <c r="AU243" s="232" t="s">
        <v>81</v>
      </c>
      <c r="AY243" s="191" t="s">
        <v>135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91" t="s">
        <v>79</v>
      </c>
      <c r="BK243" s="233">
        <f>ROUND(I243*H243,2)</f>
        <v>0</v>
      </c>
      <c r="BL243" s="191" t="s">
        <v>242</v>
      </c>
      <c r="BM243" s="232" t="s">
        <v>1337</v>
      </c>
    </row>
    <row r="244" spans="1:65" s="81" customFormat="1" ht="22.9" customHeight="1">
      <c r="B244" s="80"/>
      <c r="D244" s="82" t="s">
        <v>70</v>
      </c>
      <c r="E244" s="89" t="s">
        <v>460</v>
      </c>
      <c r="F244" s="89" t="s">
        <v>461</v>
      </c>
      <c r="J244" s="90">
        <f>BK244</f>
        <v>0</v>
      </c>
      <c r="L244" s="80"/>
      <c r="M244" s="85"/>
      <c r="N244" s="86"/>
      <c r="O244" s="86"/>
      <c r="P244" s="87">
        <f>SUM(P245:P283)</f>
        <v>0</v>
      </c>
      <c r="Q244" s="86"/>
      <c r="R244" s="87">
        <f>SUM(R245:R283)</f>
        <v>0.29975000000000002</v>
      </c>
      <c r="S244" s="86"/>
      <c r="T244" s="88">
        <f>SUM(T245:T283)</f>
        <v>0.27202000000000004</v>
      </c>
      <c r="AR244" s="82" t="s">
        <v>81</v>
      </c>
      <c r="AT244" s="229" t="s">
        <v>70</v>
      </c>
      <c r="AU244" s="229" t="s">
        <v>79</v>
      </c>
      <c r="AY244" s="82" t="s">
        <v>135</v>
      </c>
      <c r="BK244" s="230">
        <f>SUM(BK245:BK283)</f>
        <v>0</v>
      </c>
    </row>
    <row r="245" spans="1:65" s="15" customFormat="1" ht="16.5" customHeight="1">
      <c r="A245" s="154"/>
      <c r="B245" s="8"/>
      <c r="C245" s="91" t="s">
        <v>401</v>
      </c>
      <c r="D245" s="91" t="s">
        <v>138</v>
      </c>
      <c r="E245" s="92" t="s">
        <v>463</v>
      </c>
      <c r="F245" s="93" t="s">
        <v>464</v>
      </c>
      <c r="G245" s="94" t="s">
        <v>408</v>
      </c>
      <c r="H245" s="95">
        <v>5</v>
      </c>
      <c r="I245" s="96"/>
      <c r="J245" s="97">
        <f>ROUND(I245*H245,2)</f>
        <v>0</v>
      </c>
      <c r="K245" s="98"/>
      <c r="L245" s="8"/>
      <c r="M245" s="231" t="s">
        <v>1</v>
      </c>
      <c r="N245" s="99" t="s">
        <v>36</v>
      </c>
      <c r="O245" s="28"/>
      <c r="P245" s="100">
        <f>O245*H245</f>
        <v>0</v>
      </c>
      <c r="Q245" s="100">
        <v>0</v>
      </c>
      <c r="R245" s="100">
        <f>Q245*H245</f>
        <v>0</v>
      </c>
      <c r="S245" s="100">
        <v>3.4200000000000001E-2</v>
      </c>
      <c r="T245" s="101">
        <f>S245*H245</f>
        <v>0.17100000000000001</v>
      </c>
      <c r="U245" s="154"/>
      <c r="V245" s="154"/>
      <c r="W245" s="154"/>
      <c r="X245" s="154"/>
      <c r="Y245" s="154"/>
      <c r="Z245" s="154"/>
      <c r="AA245" s="154"/>
      <c r="AB245" s="154"/>
      <c r="AC245" s="154"/>
      <c r="AD245" s="154"/>
      <c r="AE245" s="154"/>
      <c r="AR245" s="232" t="s">
        <v>242</v>
      </c>
      <c r="AT245" s="232" t="s">
        <v>138</v>
      </c>
      <c r="AU245" s="232" t="s">
        <v>81</v>
      </c>
      <c r="AY245" s="191" t="s">
        <v>135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91" t="s">
        <v>79</v>
      </c>
      <c r="BK245" s="233">
        <f>ROUND(I245*H245,2)</f>
        <v>0</v>
      </c>
      <c r="BL245" s="191" t="s">
        <v>242</v>
      </c>
      <c r="BM245" s="232" t="s">
        <v>1338</v>
      </c>
    </row>
    <row r="246" spans="1:65" s="103" customFormat="1">
      <c r="B246" s="102"/>
      <c r="D246" s="104" t="s">
        <v>144</v>
      </c>
      <c r="E246" s="105" t="s">
        <v>1</v>
      </c>
      <c r="F246" s="106" t="s">
        <v>1281</v>
      </c>
      <c r="H246" s="105" t="s">
        <v>1</v>
      </c>
      <c r="L246" s="102"/>
      <c r="M246" s="107"/>
      <c r="N246" s="108"/>
      <c r="O246" s="108"/>
      <c r="P246" s="108"/>
      <c r="Q246" s="108"/>
      <c r="R246" s="108"/>
      <c r="S246" s="108"/>
      <c r="T246" s="109"/>
      <c r="AT246" s="105" t="s">
        <v>144</v>
      </c>
      <c r="AU246" s="105" t="s">
        <v>81</v>
      </c>
      <c r="AV246" s="103" t="s">
        <v>79</v>
      </c>
      <c r="AW246" s="103" t="s">
        <v>29</v>
      </c>
      <c r="AX246" s="103" t="s">
        <v>71</v>
      </c>
      <c r="AY246" s="105" t="s">
        <v>135</v>
      </c>
    </row>
    <row r="247" spans="1:65" s="111" customFormat="1">
      <c r="B247" s="110"/>
      <c r="D247" s="104" t="s">
        <v>144</v>
      </c>
      <c r="E247" s="112" t="s">
        <v>1</v>
      </c>
      <c r="F247" s="113" t="s">
        <v>176</v>
      </c>
      <c r="H247" s="114">
        <v>5</v>
      </c>
      <c r="L247" s="110"/>
      <c r="M247" s="115"/>
      <c r="N247" s="116"/>
      <c r="O247" s="116"/>
      <c r="P247" s="116"/>
      <c r="Q247" s="116"/>
      <c r="R247" s="116"/>
      <c r="S247" s="116"/>
      <c r="T247" s="117"/>
      <c r="AT247" s="112" t="s">
        <v>144</v>
      </c>
      <c r="AU247" s="112" t="s">
        <v>81</v>
      </c>
      <c r="AV247" s="111" t="s">
        <v>81</v>
      </c>
      <c r="AW247" s="111" t="s">
        <v>29</v>
      </c>
      <c r="AX247" s="111" t="s">
        <v>79</v>
      </c>
      <c r="AY247" s="112" t="s">
        <v>135</v>
      </c>
    </row>
    <row r="248" spans="1:65" s="15" customFormat="1" ht="37.9" customHeight="1">
      <c r="A248" s="154"/>
      <c r="B248" s="8"/>
      <c r="C248" s="91" t="s">
        <v>405</v>
      </c>
      <c r="D248" s="91" t="s">
        <v>138</v>
      </c>
      <c r="E248" s="92" t="s">
        <v>467</v>
      </c>
      <c r="F248" s="93" t="s">
        <v>468</v>
      </c>
      <c r="G248" s="94" t="s">
        <v>408</v>
      </c>
      <c r="H248" s="95">
        <v>4</v>
      </c>
      <c r="I248" s="96"/>
      <c r="J248" s="97">
        <f>ROUND(I248*H248,2)</f>
        <v>0</v>
      </c>
      <c r="K248" s="98"/>
      <c r="L248" s="8"/>
      <c r="M248" s="231" t="s">
        <v>1</v>
      </c>
      <c r="N248" s="99" t="s">
        <v>36</v>
      </c>
      <c r="O248" s="28"/>
      <c r="P248" s="100">
        <f>O248*H248</f>
        <v>0</v>
      </c>
      <c r="Q248" s="100">
        <v>1.6969999999999999E-2</v>
      </c>
      <c r="R248" s="100">
        <f>Q248*H248</f>
        <v>6.7879999999999996E-2</v>
      </c>
      <c r="S248" s="100">
        <v>0</v>
      </c>
      <c r="T248" s="101">
        <f>S248*H248</f>
        <v>0</v>
      </c>
      <c r="U248" s="154"/>
      <c r="V248" s="154"/>
      <c r="W248" s="154"/>
      <c r="X248" s="154"/>
      <c r="Y248" s="154"/>
      <c r="Z248" s="154"/>
      <c r="AA248" s="154"/>
      <c r="AB248" s="154"/>
      <c r="AC248" s="154"/>
      <c r="AD248" s="154"/>
      <c r="AE248" s="154"/>
      <c r="AR248" s="232" t="s">
        <v>242</v>
      </c>
      <c r="AT248" s="232" t="s">
        <v>138</v>
      </c>
      <c r="AU248" s="232" t="s">
        <v>81</v>
      </c>
      <c r="AY248" s="191" t="s">
        <v>135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91" t="s">
        <v>79</v>
      </c>
      <c r="BK248" s="233">
        <f>ROUND(I248*H248,2)</f>
        <v>0</v>
      </c>
      <c r="BL248" s="191" t="s">
        <v>242</v>
      </c>
      <c r="BM248" s="232" t="s">
        <v>1339</v>
      </c>
    </row>
    <row r="249" spans="1:65" s="103" customFormat="1">
      <c r="B249" s="102"/>
      <c r="D249" s="104" t="s">
        <v>144</v>
      </c>
      <c r="E249" s="105" t="s">
        <v>1</v>
      </c>
      <c r="F249" s="106" t="s">
        <v>1281</v>
      </c>
      <c r="H249" s="105" t="s">
        <v>1</v>
      </c>
      <c r="L249" s="102"/>
      <c r="M249" s="107"/>
      <c r="N249" s="108"/>
      <c r="O249" s="108"/>
      <c r="P249" s="108"/>
      <c r="Q249" s="108"/>
      <c r="R249" s="108"/>
      <c r="S249" s="108"/>
      <c r="T249" s="109"/>
      <c r="AT249" s="105" t="s">
        <v>144</v>
      </c>
      <c r="AU249" s="105" t="s">
        <v>81</v>
      </c>
      <c r="AV249" s="103" t="s">
        <v>79</v>
      </c>
      <c r="AW249" s="103" t="s">
        <v>29</v>
      </c>
      <c r="AX249" s="103" t="s">
        <v>71</v>
      </c>
      <c r="AY249" s="105" t="s">
        <v>135</v>
      </c>
    </row>
    <row r="250" spans="1:65" s="111" customFormat="1">
      <c r="B250" s="110"/>
      <c r="D250" s="104" t="s">
        <v>144</v>
      </c>
      <c r="E250" s="112" t="s">
        <v>1</v>
      </c>
      <c r="F250" s="113" t="s">
        <v>142</v>
      </c>
      <c r="H250" s="114">
        <v>4</v>
      </c>
      <c r="L250" s="110"/>
      <c r="M250" s="115"/>
      <c r="N250" s="116"/>
      <c r="O250" s="116"/>
      <c r="P250" s="116"/>
      <c r="Q250" s="116"/>
      <c r="R250" s="116"/>
      <c r="S250" s="116"/>
      <c r="T250" s="117"/>
      <c r="AT250" s="112" t="s">
        <v>144</v>
      </c>
      <c r="AU250" s="112" t="s">
        <v>81</v>
      </c>
      <c r="AV250" s="111" t="s">
        <v>81</v>
      </c>
      <c r="AW250" s="111" t="s">
        <v>29</v>
      </c>
      <c r="AX250" s="111" t="s">
        <v>79</v>
      </c>
      <c r="AY250" s="112" t="s">
        <v>135</v>
      </c>
    </row>
    <row r="251" spans="1:65" s="15" customFormat="1" ht="33" customHeight="1">
      <c r="A251" s="154"/>
      <c r="B251" s="8"/>
      <c r="C251" s="91" t="s">
        <v>410</v>
      </c>
      <c r="D251" s="91" t="s">
        <v>138</v>
      </c>
      <c r="E251" s="92" t="s">
        <v>471</v>
      </c>
      <c r="F251" s="93" t="s">
        <v>472</v>
      </c>
      <c r="G251" s="94" t="s">
        <v>408</v>
      </c>
      <c r="H251" s="95">
        <v>4</v>
      </c>
      <c r="I251" s="96"/>
      <c r="J251" s="97">
        <f>ROUND(I251*H251,2)</f>
        <v>0</v>
      </c>
      <c r="K251" s="98"/>
      <c r="L251" s="8"/>
      <c r="M251" s="231" t="s">
        <v>1</v>
      </c>
      <c r="N251" s="99" t="s">
        <v>36</v>
      </c>
      <c r="O251" s="28"/>
      <c r="P251" s="100">
        <f>O251*H251</f>
        <v>0</v>
      </c>
      <c r="Q251" s="100">
        <v>1.3820000000000001E-2</v>
      </c>
      <c r="R251" s="100">
        <f>Q251*H251</f>
        <v>5.5280000000000003E-2</v>
      </c>
      <c r="S251" s="100">
        <v>0</v>
      </c>
      <c r="T251" s="101">
        <f>S251*H251</f>
        <v>0</v>
      </c>
      <c r="U251" s="154"/>
      <c r="V251" s="154"/>
      <c r="W251" s="154"/>
      <c r="X251" s="154"/>
      <c r="Y251" s="154"/>
      <c r="Z251" s="154"/>
      <c r="AA251" s="154"/>
      <c r="AB251" s="154"/>
      <c r="AC251" s="154"/>
      <c r="AD251" s="154"/>
      <c r="AE251" s="154"/>
      <c r="AR251" s="232" t="s">
        <v>242</v>
      </c>
      <c r="AT251" s="232" t="s">
        <v>138</v>
      </c>
      <c r="AU251" s="232" t="s">
        <v>81</v>
      </c>
      <c r="AY251" s="191" t="s">
        <v>135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91" t="s">
        <v>79</v>
      </c>
      <c r="BK251" s="233">
        <f>ROUND(I251*H251,2)</f>
        <v>0</v>
      </c>
      <c r="BL251" s="191" t="s">
        <v>242</v>
      </c>
      <c r="BM251" s="232" t="s">
        <v>1340</v>
      </c>
    </row>
    <row r="252" spans="1:65" s="103" customFormat="1">
      <c r="B252" s="102"/>
      <c r="D252" s="104" t="s">
        <v>144</v>
      </c>
      <c r="E252" s="105" t="s">
        <v>1</v>
      </c>
      <c r="F252" s="106" t="s">
        <v>1281</v>
      </c>
      <c r="H252" s="105" t="s">
        <v>1</v>
      </c>
      <c r="L252" s="102"/>
      <c r="M252" s="107"/>
      <c r="N252" s="108"/>
      <c r="O252" s="108"/>
      <c r="P252" s="108"/>
      <c r="Q252" s="108"/>
      <c r="R252" s="108"/>
      <c r="S252" s="108"/>
      <c r="T252" s="109"/>
      <c r="AT252" s="105" t="s">
        <v>144</v>
      </c>
      <c r="AU252" s="105" t="s">
        <v>81</v>
      </c>
      <c r="AV252" s="103" t="s">
        <v>79</v>
      </c>
      <c r="AW252" s="103" t="s">
        <v>29</v>
      </c>
      <c r="AX252" s="103" t="s">
        <v>71</v>
      </c>
      <c r="AY252" s="105" t="s">
        <v>135</v>
      </c>
    </row>
    <row r="253" spans="1:65" s="111" customFormat="1">
      <c r="B253" s="110"/>
      <c r="D253" s="104" t="s">
        <v>144</v>
      </c>
      <c r="E253" s="112" t="s">
        <v>1</v>
      </c>
      <c r="F253" s="113" t="s">
        <v>142</v>
      </c>
      <c r="H253" s="114">
        <v>4</v>
      </c>
      <c r="L253" s="110"/>
      <c r="M253" s="115"/>
      <c r="N253" s="116"/>
      <c r="O253" s="116"/>
      <c r="P253" s="116"/>
      <c r="Q253" s="116"/>
      <c r="R253" s="116"/>
      <c r="S253" s="116"/>
      <c r="T253" s="117"/>
      <c r="AT253" s="112" t="s">
        <v>144</v>
      </c>
      <c r="AU253" s="112" t="s">
        <v>81</v>
      </c>
      <c r="AV253" s="111" t="s">
        <v>81</v>
      </c>
      <c r="AW253" s="111" t="s">
        <v>29</v>
      </c>
      <c r="AX253" s="111" t="s">
        <v>79</v>
      </c>
      <c r="AY253" s="112" t="s">
        <v>135</v>
      </c>
    </row>
    <row r="254" spans="1:65" s="15" customFormat="1" ht="16.5" customHeight="1">
      <c r="A254" s="154"/>
      <c r="B254" s="8"/>
      <c r="C254" s="91" t="s">
        <v>414</v>
      </c>
      <c r="D254" s="91" t="s">
        <v>138</v>
      </c>
      <c r="E254" s="92" t="s">
        <v>479</v>
      </c>
      <c r="F254" s="93" t="s">
        <v>480</v>
      </c>
      <c r="G254" s="94" t="s">
        <v>408</v>
      </c>
      <c r="H254" s="95">
        <v>3</v>
      </c>
      <c r="I254" s="96"/>
      <c r="J254" s="97">
        <f>ROUND(I254*H254,2)</f>
        <v>0</v>
      </c>
      <c r="K254" s="98"/>
      <c r="L254" s="8"/>
      <c r="M254" s="231" t="s">
        <v>1</v>
      </c>
      <c r="N254" s="99" t="s">
        <v>36</v>
      </c>
      <c r="O254" s="28"/>
      <c r="P254" s="100">
        <f>O254*H254</f>
        <v>0</v>
      </c>
      <c r="Q254" s="100">
        <v>0</v>
      </c>
      <c r="R254" s="100">
        <f>Q254*H254</f>
        <v>0</v>
      </c>
      <c r="S254" s="100">
        <v>1.9460000000000002E-2</v>
      </c>
      <c r="T254" s="101">
        <f>S254*H254</f>
        <v>5.8380000000000001E-2</v>
      </c>
      <c r="U254" s="154"/>
      <c r="V254" s="154"/>
      <c r="W254" s="154"/>
      <c r="X254" s="154"/>
      <c r="Y254" s="154"/>
      <c r="Z254" s="154"/>
      <c r="AA254" s="154"/>
      <c r="AB254" s="154"/>
      <c r="AC254" s="154"/>
      <c r="AD254" s="154"/>
      <c r="AE254" s="154"/>
      <c r="AR254" s="232" t="s">
        <v>242</v>
      </c>
      <c r="AT254" s="232" t="s">
        <v>138</v>
      </c>
      <c r="AU254" s="232" t="s">
        <v>81</v>
      </c>
      <c r="AY254" s="191" t="s">
        <v>135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91" t="s">
        <v>79</v>
      </c>
      <c r="BK254" s="233">
        <f>ROUND(I254*H254,2)</f>
        <v>0</v>
      </c>
      <c r="BL254" s="191" t="s">
        <v>242</v>
      </c>
      <c r="BM254" s="232" t="s">
        <v>1341</v>
      </c>
    </row>
    <row r="255" spans="1:65" s="103" customFormat="1">
      <c r="B255" s="102"/>
      <c r="D255" s="104" t="s">
        <v>144</v>
      </c>
      <c r="E255" s="105" t="s">
        <v>1</v>
      </c>
      <c r="F255" s="106" t="s">
        <v>1281</v>
      </c>
      <c r="H255" s="105" t="s">
        <v>1</v>
      </c>
      <c r="L255" s="102"/>
      <c r="M255" s="107"/>
      <c r="N255" s="108"/>
      <c r="O255" s="108"/>
      <c r="P255" s="108"/>
      <c r="Q255" s="108"/>
      <c r="R255" s="108"/>
      <c r="S255" s="108"/>
      <c r="T255" s="109"/>
      <c r="AT255" s="105" t="s">
        <v>144</v>
      </c>
      <c r="AU255" s="105" t="s">
        <v>81</v>
      </c>
      <c r="AV255" s="103" t="s">
        <v>79</v>
      </c>
      <c r="AW255" s="103" t="s">
        <v>29</v>
      </c>
      <c r="AX255" s="103" t="s">
        <v>71</v>
      </c>
      <c r="AY255" s="105" t="s">
        <v>135</v>
      </c>
    </row>
    <row r="256" spans="1:65" s="111" customFormat="1">
      <c r="B256" s="110"/>
      <c r="D256" s="104" t="s">
        <v>144</v>
      </c>
      <c r="E256" s="112" t="s">
        <v>1</v>
      </c>
      <c r="F256" s="113" t="s">
        <v>157</v>
      </c>
      <c r="H256" s="114">
        <v>3</v>
      </c>
      <c r="L256" s="110"/>
      <c r="M256" s="115"/>
      <c r="N256" s="116"/>
      <c r="O256" s="116"/>
      <c r="P256" s="116"/>
      <c r="Q256" s="116"/>
      <c r="R256" s="116"/>
      <c r="S256" s="116"/>
      <c r="T256" s="117"/>
      <c r="AT256" s="112" t="s">
        <v>144</v>
      </c>
      <c r="AU256" s="112" t="s">
        <v>81</v>
      </c>
      <c r="AV256" s="111" t="s">
        <v>81</v>
      </c>
      <c r="AW256" s="111" t="s">
        <v>29</v>
      </c>
      <c r="AX256" s="111" t="s">
        <v>79</v>
      </c>
      <c r="AY256" s="112" t="s">
        <v>135</v>
      </c>
    </row>
    <row r="257" spans="1:65" s="15" customFormat="1" ht="24.2" customHeight="1">
      <c r="A257" s="154"/>
      <c r="B257" s="8"/>
      <c r="C257" s="91" t="s">
        <v>419</v>
      </c>
      <c r="D257" s="91" t="s">
        <v>138</v>
      </c>
      <c r="E257" s="92" t="s">
        <v>483</v>
      </c>
      <c r="F257" s="93" t="s">
        <v>484</v>
      </c>
      <c r="G257" s="94" t="s">
        <v>408</v>
      </c>
      <c r="H257" s="95">
        <v>7</v>
      </c>
      <c r="I257" s="96"/>
      <c r="J257" s="97">
        <f>ROUND(I257*H257,2)</f>
        <v>0</v>
      </c>
      <c r="K257" s="98"/>
      <c r="L257" s="8"/>
      <c r="M257" s="231" t="s">
        <v>1</v>
      </c>
      <c r="N257" s="99" t="s">
        <v>36</v>
      </c>
      <c r="O257" s="28"/>
      <c r="P257" s="100">
        <f>O257*H257</f>
        <v>0</v>
      </c>
      <c r="Q257" s="100">
        <v>2.0729999999999998E-2</v>
      </c>
      <c r="R257" s="100">
        <f>Q257*H257</f>
        <v>0.14510999999999999</v>
      </c>
      <c r="S257" s="100">
        <v>0</v>
      </c>
      <c r="T257" s="101">
        <f>S257*H257</f>
        <v>0</v>
      </c>
      <c r="U257" s="154"/>
      <c r="V257" s="154"/>
      <c r="W257" s="154"/>
      <c r="X257" s="154"/>
      <c r="Y257" s="154"/>
      <c r="Z257" s="154"/>
      <c r="AA257" s="154"/>
      <c r="AB257" s="154"/>
      <c r="AC257" s="154"/>
      <c r="AD257" s="154"/>
      <c r="AE257" s="154"/>
      <c r="AR257" s="232" t="s">
        <v>242</v>
      </c>
      <c r="AT257" s="232" t="s">
        <v>138</v>
      </c>
      <c r="AU257" s="232" t="s">
        <v>81</v>
      </c>
      <c r="AY257" s="191" t="s">
        <v>135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91" t="s">
        <v>79</v>
      </c>
      <c r="BK257" s="233">
        <f>ROUND(I257*H257,2)</f>
        <v>0</v>
      </c>
      <c r="BL257" s="191" t="s">
        <v>242</v>
      </c>
      <c r="BM257" s="232" t="s">
        <v>1342</v>
      </c>
    </row>
    <row r="258" spans="1:65" s="103" customFormat="1">
      <c r="B258" s="102"/>
      <c r="D258" s="104" t="s">
        <v>144</v>
      </c>
      <c r="E258" s="105" t="s">
        <v>1</v>
      </c>
      <c r="F258" s="106" t="s">
        <v>1281</v>
      </c>
      <c r="H258" s="105" t="s">
        <v>1</v>
      </c>
      <c r="L258" s="102"/>
      <c r="M258" s="107"/>
      <c r="N258" s="108"/>
      <c r="O258" s="108"/>
      <c r="P258" s="108"/>
      <c r="Q258" s="108"/>
      <c r="R258" s="108"/>
      <c r="S258" s="108"/>
      <c r="T258" s="109"/>
      <c r="AT258" s="105" t="s">
        <v>144</v>
      </c>
      <c r="AU258" s="105" t="s">
        <v>81</v>
      </c>
      <c r="AV258" s="103" t="s">
        <v>79</v>
      </c>
      <c r="AW258" s="103" t="s">
        <v>29</v>
      </c>
      <c r="AX258" s="103" t="s">
        <v>71</v>
      </c>
      <c r="AY258" s="105" t="s">
        <v>135</v>
      </c>
    </row>
    <row r="259" spans="1:65" s="111" customFormat="1">
      <c r="B259" s="110"/>
      <c r="D259" s="104" t="s">
        <v>144</v>
      </c>
      <c r="E259" s="112" t="s">
        <v>1</v>
      </c>
      <c r="F259" s="113" t="s">
        <v>189</v>
      </c>
      <c r="H259" s="114">
        <v>7</v>
      </c>
      <c r="L259" s="110"/>
      <c r="M259" s="115"/>
      <c r="N259" s="116"/>
      <c r="O259" s="116"/>
      <c r="P259" s="116"/>
      <c r="Q259" s="116"/>
      <c r="R259" s="116"/>
      <c r="S259" s="116"/>
      <c r="T259" s="117"/>
      <c r="AT259" s="112" t="s">
        <v>144</v>
      </c>
      <c r="AU259" s="112" t="s">
        <v>81</v>
      </c>
      <c r="AV259" s="111" t="s">
        <v>81</v>
      </c>
      <c r="AW259" s="111" t="s">
        <v>29</v>
      </c>
      <c r="AX259" s="111" t="s">
        <v>79</v>
      </c>
      <c r="AY259" s="112" t="s">
        <v>135</v>
      </c>
    </row>
    <row r="260" spans="1:65" s="15" customFormat="1" ht="16.5" customHeight="1">
      <c r="A260" s="154"/>
      <c r="B260" s="8"/>
      <c r="C260" s="91" t="s">
        <v>423</v>
      </c>
      <c r="D260" s="91" t="s">
        <v>138</v>
      </c>
      <c r="E260" s="92" t="s">
        <v>492</v>
      </c>
      <c r="F260" s="93" t="s">
        <v>493</v>
      </c>
      <c r="G260" s="94" t="s">
        <v>408</v>
      </c>
      <c r="H260" s="95">
        <v>1</v>
      </c>
      <c r="I260" s="96"/>
      <c r="J260" s="97">
        <f>ROUND(I260*H260,2)</f>
        <v>0</v>
      </c>
      <c r="K260" s="98"/>
      <c r="L260" s="8"/>
      <c r="M260" s="231" t="s">
        <v>1</v>
      </c>
      <c r="N260" s="99" t="s">
        <v>36</v>
      </c>
      <c r="O260" s="28"/>
      <c r="P260" s="100">
        <f>O260*H260</f>
        <v>0</v>
      </c>
      <c r="Q260" s="100">
        <v>0</v>
      </c>
      <c r="R260" s="100">
        <f>Q260*H260</f>
        <v>0</v>
      </c>
      <c r="S260" s="100">
        <v>3.4700000000000002E-2</v>
      </c>
      <c r="T260" s="101">
        <f>S260*H260</f>
        <v>3.4700000000000002E-2</v>
      </c>
      <c r="U260" s="154"/>
      <c r="V260" s="154"/>
      <c r="W260" s="154"/>
      <c r="X260" s="154"/>
      <c r="Y260" s="154"/>
      <c r="Z260" s="154"/>
      <c r="AA260" s="154"/>
      <c r="AB260" s="154"/>
      <c r="AC260" s="154"/>
      <c r="AD260" s="154"/>
      <c r="AE260" s="154"/>
      <c r="AR260" s="232" t="s">
        <v>242</v>
      </c>
      <c r="AT260" s="232" t="s">
        <v>138</v>
      </c>
      <c r="AU260" s="232" t="s">
        <v>81</v>
      </c>
      <c r="AY260" s="191" t="s">
        <v>135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91" t="s">
        <v>79</v>
      </c>
      <c r="BK260" s="233">
        <f>ROUND(I260*H260,2)</f>
        <v>0</v>
      </c>
      <c r="BL260" s="191" t="s">
        <v>242</v>
      </c>
      <c r="BM260" s="232" t="s">
        <v>1343</v>
      </c>
    </row>
    <row r="261" spans="1:65" s="103" customFormat="1">
      <c r="B261" s="102"/>
      <c r="D261" s="104" t="s">
        <v>144</v>
      </c>
      <c r="E261" s="105" t="s">
        <v>1</v>
      </c>
      <c r="F261" s="106" t="s">
        <v>1281</v>
      </c>
      <c r="H261" s="105" t="s">
        <v>1</v>
      </c>
      <c r="L261" s="102"/>
      <c r="M261" s="107"/>
      <c r="N261" s="108"/>
      <c r="O261" s="108"/>
      <c r="P261" s="108"/>
      <c r="Q261" s="108"/>
      <c r="R261" s="108"/>
      <c r="S261" s="108"/>
      <c r="T261" s="109"/>
      <c r="AT261" s="105" t="s">
        <v>144</v>
      </c>
      <c r="AU261" s="105" t="s">
        <v>81</v>
      </c>
      <c r="AV261" s="103" t="s">
        <v>79</v>
      </c>
      <c r="AW261" s="103" t="s">
        <v>29</v>
      </c>
      <c r="AX261" s="103" t="s">
        <v>71</v>
      </c>
      <c r="AY261" s="105" t="s">
        <v>135</v>
      </c>
    </row>
    <row r="262" spans="1:65" s="111" customFormat="1">
      <c r="B262" s="110"/>
      <c r="D262" s="104" t="s">
        <v>144</v>
      </c>
      <c r="E262" s="112" t="s">
        <v>1</v>
      </c>
      <c r="F262" s="113" t="s">
        <v>79</v>
      </c>
      <c r="H262" s="114">
        <v>1</v>
      </c>
      <c r="L262" s="110"/>
      <c r="M262" s="115"/>
      <c r="N262" s="116"/>
      <c r="O262" s="116"/>
      <c r="P262" s="116"/>
      <c r="Q262" s="116"/>
      <c r="R262" s="116"/>
      <c r="S262" s="116"/>
      <c r="T262" s="117"/>
      <c r="AT262" s="112" t="s">
        <v>144</v>
      </c>
      <c r="AU262" s="112" t="s">
        <v>81</v>
      </c>
      <c r="AV262" s="111" t="s">
        <v>81</v>
      </c>
      <c r="AW262" s="111" t="s">
        <v>29</v>
      </c>
      <c r="AX262" s="111" t="s">
        <v>79</v>
      </c>
      <c r="AY262" s="112" t="s">
        <v>135</v>
      </c>
    </row>
    <row r="263" spans="1:65" s="15" customFormat="1" ht="24.2" customHeight="1">
      <c r="A263" s="154"/>
      <c r="B263" s="8"/>
      <c r="C263" s="91" t="s">
        <v>428</v>
      </c>
      <c r="D263" s="91" t="s">
        <v>138</v>
      </c>
      <c r="E263" s="92" t="s">
        <v>496</v>
      </c>
      <c r="F263" s="93" t="s">
        <v>497</v>
      </c>
      <c r="G263" s="94" t="s">
        <v>408</v>
      </c>
      <c r="H263" s="95">
        <v>1</v>
      </c>
      <c r="I263" s="96"/>
      <c r="J263" s="97">
        <f>ROUND(I263*H263,2)</f>
        <v>0</v>
      </c>
      <c r="K263" s="98"/>
      <c r="L263" s="8"/>
      <c r="M263" s="231" t="s">
        <v>1</v>
      </c>
      <c r="N263" s="99" t="s">
        <v>36</v>
      </c>
      <c r="O263" s="28"/>
      <c r="P263" s="100">
        <f>O263*H263</f>
        <v>0</v>
      </c>
      <c r="Q263" s="100">
        <v>1.4749999999999999E-2</v>
      </c>
      <c r="R263" s="100">
        <f>Q263*H263</f>
        <v>1.4749999999999999E-2</v>
      </c>
      <c r="S263" s="100">
        <v>0</v>
      </c>
      <c r="T263" s="101">
        <f>S263*H263</f>
        <v>0</v>
      </c>
      <c r="U263" s="154"/>
      <c r="V263" s="154"/>
      <c r="W263" s="154"/>
      <c r="X263" s="154"/>
      <c r="Y263" s="154"/>
      <c r="Z263" s="154"/>
      <c r="AA263" s="154"/>
      <c r="AB263" s="154"/>
      <c r="AC263" s="154"/>
      <c r="AD263" s="154"/>
      <c r="AE263" s="154"/>
      <c r="AR263" s="232" t="s">
        <v>242</v>
      </c>
      <c r="AT263" s="232" t="s">
        <v>138</v>
      </c>
      <c r="AU263" s="232" t="s">
        <v>81</v>
      </c>
      <c r="AY263" s="191" t="s">
        <v>135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91" t="s">
        <v>79</v>
      </c>
      <c r="BK263" s="233">
        <f>ROUND(I263*H263,2)</f>
        <v>0</v>
      </c>
      <c r="BL263" s="191" t="s">
        <v>242</v>
      </c>
      <c r="BM263" s="232" t="s">
        <v>1344</v>
      </c>
    </row>
    <row r="264" spans="1:65" s="103" customFormat="1">
      <c r="B264" s="102"/>
      <c r="D264" s="104" t="s">
        <v>144</v>
      </c>
      <c r="E264" s="105" t="s">
        <v>1</v>
      </c>
      <c r="F264" s="106" t="s">
        <v>1281</v>
      </c>
      <c r="H264" s="105" t="s">
        <v>1</v>
      </c>
      <c r="L264" s="102"/>
      <c r="M264" s="107"/>
      <c r="N264" s="108"/>
      <c r="O264" s="108"/>
      <c r="P264" s="108"/>
      <c r="Q264" s="108"/>
      <c r="R264" s="108"/>
      <c r="S264" s="108"/>
      <c r="T264" s="109"/>
      <c r="AT264" s="105" t="s">
        <v>144</v>
      </c>
      <c r="AU264" s="105" t="s">
        <v>81</v>
      </c>
      <c r="AV264" s="103" t="s">
        <v>79</v>
      </c>
      <c r="AW264" s="103" t="s">
        <v>29</v>
      </c>
      <c r="AX264" s="103" t="s">
        <v>71</v>
      </c>
      <c r="AY264" s="105" t="s">
        <v>135</v>
      </c>
    </row>
    <row r="265" spans="1:65" s="111" customFormat="1">
      <c r="B265" s="110"/>
      <c r="D265" s="104" t="s">
        <v>144</v>
      </c>
      <c r="E265" s="112" t="s">
        <v>1</v>
      </c>
      <c r="F265" s="113" t="s">
        <v>79</v>
      </c>
      <c r="H265" s="114">
        <v>1</v>
      </c>
      <c r="L265" s="110"/>
      <c r="M265" s="115"/>
      <c r="N265" s="116"/>
      <c r="O265" s="116"/>
      <c r="P265" s="116"/>
      <c r="Q265" s="116"/>
      <c r="R265" s="116"/>
      <c r="S265" s="116"/>
      <c r="T265" s="117"/>
      <c r="AT265" s="112" t="s">
        <v>144</v>
      </c>
      <c r="AU265" s="112" t="s">
        <v>81</v>
      </c>
      <c r="AV265" s="111" t="s">
        <v>81</v>
      </c>
      <c r="AW265" s="111" t="s">
        <v>29</v>
      </c>
      <c r="AX265" s="111" t="s">
        <v>79</v>
      </c>
      <c r="AY265" s="112" t="s">
        <v>135</v>
      </c>
    </row>
    <row r="266" spans="1:65" s="15" customFormat="1" ht="16.5" customHeight="1">
      <c r="A266" s="154"/>
      <c r="B266" s="8"/>
      <c r="C266" s="91" t="s">
        <v>432</v>
      </c>
      <c r="D266" s="91" t="s">
        <v>138</v>
      </c>
      <c r="E266" s="92" t="s">
        <v>500</v>
      </c>
      <c r="F266" s="93" t="s">
        <v>501</v>
      </c>
      <c r="G266" s="94" t="s">
        <v>408</v>
      </c>
      <c r="H266" s="95">
        <v>4</v>
      </c>
      <c r="I266" s="96"/>
      <c r="J266" s="97">
        <f>ROUND(I266*H266,2)</f>
        <v>0</v>
      </c>
      <c r="K266" s="98"/>
      <c r="L266" s="8"/>
      <c r="M266" s="231" t="s">
        <v>1</v>
      </c>
      <c r="N266" s="99" t="s">
        <v>36</v>
      </c>
      <c r="O266" s="28"/>
      <c r="P266" s="100">
        <f>O266*H266</f>
        <v>0</v>
      </c>
      <c r="Q266" s="100">
        <v>0</v>
      </c>
      <c r="R266" s="100">
        <f>Q266*H266</f>
        <v>0</v>
      </c>
      <c r="S266" s="100">
        <v>1.56E-3</v>
      </c>
      <c r="T266" s="101">
        <f>S266*H266</f>
        <v>6.2399999999999999E-3</v>
      </c>
      <c r="U266" s="154"/>
      <c r="V266" s="154"/>
      <c r="W266" s="154"/>
      <c r="X266" s="154"/>
      <c r="Y266" s="154"/>
      <c r="Z266" s="154"/>
      <c r="AA266" s="154"/>
      <c r="AB266" s="154"/>
      <c r="AC266" s="154"/>
      <c r="AD266" s="154"/>
      <c r="AE266" s="154"/>
      <c r="AR266" s="232" t="s">
        <v>242</v>
      </c>
      <c r="AT266" s="232" t="s">
        <v>138</v>
      </c>
      <c r="AU266" s="232" t="s">
        <v>81</v>
      </c>
      <c r="AY266" s="191" t="s">
        <v>135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91" t="s">
        <v>79</v>
      </c>
      <c r="BK266" s="233">
        <f>ROUND(I266*H266,2)</f>
        <v>0</v>
      </c>
      <c r="BL266" s="191" t="s">
        <v>242</v>
      </c>
      <c r="BM266" s="232" t="s">
        <v>1345</v>
      </c>
    </row>
    <row r="267" spans="1:65" s="103" customFormat="1">
      <c r="B267" s="102"/>
      <c r="D267" s="104" t="s">
        <v>144</v>
      </c>
      <c r="E267" s="105" t="s">
        <v>1</v>
      </c>
      <c r="F267" s="106" t="s">
        <v>1281</v>
      </c>
      <c r="H267" s="105" t="s">
        <v>1</v>
      </c>
      <c r="L267" s="102"/>
      <c r="M267" s="107"/>
      <c r="N267" s="108"/>
      <c r="O267" s="108"/>
      <c r="P267" s="108"/>
      <c r="Q267" s="108"/>
      <c r="R267" s="108"/>
      <c r="S267" s="108"/>
      <c r="T267" s="109"/>
      <c r="AT267" s="105" t="s">
        <v>144</v>
      </c>
      <c r="AU267" s="105" t="s">
        <v>81</v>
      </c>
      <c r="AV267" s="103" t="s">
        <v>79</v>
      </c>
      <c r="AW267" s="103" t="s">
        <v>29</v>
      </c>
      <c r="AX267" s="103" t="s">
        <v>71</v>
      </c>
      <c r="AY267" s="105" t="s">
        <v>135</v>
      </c>
    </row>
    <row r="268" spans="1:65" s="111" customFormat="1">
      <c r="B268" s="110"/>
      <c r="D268" s="104" t="s">
        <v>144</v>
      </c>
      <c r="E268" s="112" t="s">
        <v>1</v>
      </c>
      <c r="F268" s="113" t="s">
        <v>1346</v>
      </c>
      <c r="H268" s="114">
        <v>4</v>
      </c>
      <c r="L268" s="110"/>
      <c r="M268" s="115"/>
      <c r="N268" s="116"/>
      <c r="O268" s="116"/>
      <c r="P268" s="116"/>
      <c r="Q268" s="116"/>
      <c r="R268" s="116"/>
      <c r="S268" s="116"/>
      <c r="T268" s="117"/>
      <c r="AT268" s="112" t="s">
        <v>144</v>
      </c>
      <c r="AU268" s="112" t="s">
        <v>81</v>
      </c>
      <c r="AV268" s="111" t="s">
        <v>81</v>
      </c>
      <c r="AW268" s="111" t="s">
        <v>29</v>
      </c>
      <c r="AX268" s="111" t="s">
        <v>79</v>
      </c>
      <c r="AY268" s="112" t="s">
        <v>135</v>
      </c>
    </row>
    <row r="269" spans="1:65" s="15" customFormat="1" ht="24.2" customHeight="1">
      <c r="A269" s="154"/>
      <c r="B269" s="8"/>
      <c r="C269" s="91" t="s">
        <v>438</v>
      </c>
      <c r="D269" s="91" t="s">
        <v>138</v>
      </c>
      <c r="E269" s="92" t="s">
        <v>504</v>
      </c>
      <c r="F269" s="93" t="s">
        <v>505</v>
      </c>
      <c r="G269" s="94" t="s">
        <v>149</v>
      </c>
      <c r="H269" s="95">
        <v>1</v>
      </c>
      <c r="I269" s="96"/>
      <c r="J269" s="97">
        <f>ROUND(I269*H269,2)</f>
        <v>0</v>
      </c>
      <c r="K269" s="98"/>
      <c r="L269" s="8"/>
      <c r="M269" s="231" t="s">
        <v>1</v>
      </c>
      <c r="N269" s="99" t="s">
        <v>36</v>
      </c>
      <c r="O269" s="28"/>
      <c r="P269" s="100">
        <f>O269*H269</f>
        <v>0</v>
      </c>
      <c r="Q269" s="100">
        <v>1.6000000000000001E-4</v>
      </c>
      <c r="R269" s="100">
        <f>Q269*H269</f>
        <v>1.6000000000000001E-4</v>
      </c>
      <c r="S269" s="100">
        <v>0</v>
      </c>
      <c r="T269" s="101">
        <f>S269*H269</f>
        <v>0</v>
      </c>
      <c r="U269" s="154"/>
      <c r="V269" s="154"/>
      <c r="W269" s="154"/>
      <c r="X269" s="154"/>
      <c r="Y269" s="154"/>
      <c r="Z269" s="154"/>
      <c r="AA269" s="154"/>
      <c r="AB269" s="154"/>
      <c r="AC269" s="154"/>
      <c r="AD269" s="154"/>
      <c r="AE269" s="154"/>
      <c r="AR269" s="232" t="s">
        <v>242</v>
      </c>
      <c r="AT269" s="232" t="s">
        <v>138</v>
      </c>
      <c r="AU269" s="232" t="s">
        <v>81</v>
      </c>
      <c r="AY269" s="191" t="s">
        <v>135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91" t="s">
        <v>79</v>
      </c>
      <c r="BK269" s="233">
        <f>ROUND(I269*H269,2)</f>
        <v>0</v>
      </c>
      <c r="BL269" s="191" t="s">
        <v>242</v>
      </c>
      <c r="BM269" s="232" t="s">
        <v>1347</v>
      </c>
    </row>
    <row r="270" spans="1:65" s="103" customFormat="1">
      <c r="B270" s="102"/>
      <c r="D270" s="104" t="s">
        <v>144</v>
      </c>
      <c r="E270" s="105" t="s">
        <v>1</v>
      </c>
      <c r="F270" s="106" t="s">
        <v>1281</v>
      </c>
      <c r="H270" s="105" t="s">
        <v>1</v>
      </c>
      <c r="L270" s="102"/>
      <c r="M270" s="107"/>
      <c r="N270" s="108"/>
      <c r="O270" s="108"/>
      <c r="P270" s="108"/>
      <c r="Q270" s="108"/>
      <c r="R270" s="108"/>
      <c r="S270" s="108"/>
      <c r="T270" s="109"/>
      <c r="AT270" s="105" t="s">
        <v>144</v>
      </c>
      <c r="AU270" s="105" t="s">
        <v>81</v>
      </c>
      <c r="AV270" s="103" t="s">
        <v>79</v>
      </c>
      <c r="AW270" s="103" t="s">
        <v>29</v>
      </c>
      <c r="AX270" s="103" t="s">
        <v>71</v>
      </c>
      <c r="AY270" s="105" t="s">
        <v>135</v>
      </c>
    </row>
    <row r="271" spans="1:65" s="111" customFormat="1">
      <c r="B271" s="110"/>
      <c r="D271" s="104" t="s">
        <v>144</v>
      </c>
      <c r="E271" s="112" t="s">
        <v>1</v>
      </c>
      <c r="F271" s="113" t="s">
        <v>79</v>
      </c>
      <c r="H271" s="114">
        <v>1</v>
      </c>
      <c r="L271" s="110"/>
      <c r="M271" s="115"/>
      <c r="N271" s="116"/>
      <c r="O271" s="116"/>
      <c r="P271" s="116"/>
      <c r="Q271" s="116"/>
      <c r="R271" s="116"/>
      <c r="S271" s="116"/>
      <c r="T271" s="117"/>
      <c r="AT271" s="112" t="s">
        <v>144</v>
      </c>
      <c r="AU271" s="112" t="s">
        <v>81</v>
      </c>
      <c r="AV271" s="111" t="s">
        <v>81</v>
      </c>
      <c r="AW271" s="111" t="s">
        <v>29</v>
      </c>
      <c r="AX271" s="111" t="s">
        <v>79</v>
      </c>
      <c r="AY271" s="112" t="s">
        <v>135</v>
      </c>
    </row>
    <row r="272" spans="1:65" s="15" customFormat="1" ht="33" customHeight="1">
      <c r="A272" s="154"/>
      <c r="B272" s="8"/>
      <c r="C272" s="126" t="s">
        <v>442</v>
      </c>
      <c r="D272" s="126" t="s">
        <v>190</v>
      </c>
      <c r="E272" s="127" t="s">
        <v>509</v>
      </c>
      <c r="F272" s="128" t="s">
        <v>510</v>
      </c>
      <c r="G272" s="129" t="s">
        <v>149</v>
      </c>
      <c r="H272" s="130">
        <v>1</v>
      </c>
      <c r="I272" s="131"/>
      <c r="J272" s="132">
        <f>ROUND(I272*H272,2)</f>
        <v>0</v>
      </c>
      <c r="K272" s="133"/>
      <c r="L272" s="234"/>
      <c r="M272" s="235" t="s">
        <v>1</v>
      </c>
      <c r="N272" s="134" t="s">
        <v>36</v>
      </c>
      <c r="O272" s="28"/>
      <c r="P272" s="100">
        <f>O272*H272</f>
        <v>0</v>
      </c>
      <c r="Q272" s="100">
        <v>1.99E-3</v>
      </c>
      <c r="R272" s="100">
        <f>Q272*H272</f>
        <v>1.99E-3</v>
      </c>
      <c r="S272" s="100">
        <v>0</v>
      </c>
      <c r="T272" s="101">
        <f>S272*H272</f>
        <v>0</v>
      </c>
      <c r="U272" s="154"/>
      <c r="V272" s="154"/>
      <c r="W272" s="154"/>
      <c r="X272" s="154"/>
      <c r="Y272" s="154"/>
      <c r="Z272" s="154"/>
      <c r="AA272" s="154"/>
      <c r="AB272" s="154"/>
      <c r="AC272" s="154"/>
      <c r="AD272" s="154"/>
      <c r="AE272" s="154"/>
      <c r="AR272" s="232" t="s">
        <v>335</v>
      </c>
      <c r="AT272" s="232" t="s">
        <v>190</v>
      </c>
      <c r="AU272" s="232" t="s">
        <v>81</v>
      </c>
      <c r="AY272" s="191" t="s">
        <v>135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91" t="s">
        <v>79</v>
      </c>
      <c r="BK272" s="233">
        <f>ROUND(I272*H272,2)</f>
        <v>0</v>
      </c>
      <c r="BL272" s="191" t="s">
        <v>242</v>
      </c>
      <c r="BM272" s="232" t="s">
        <v>1348</v>
      </c>
    </row>
    <row r="273" spans="1:65" s="15" customFormat="1" ht="24.2" customHeight="1">
      <c r="A273" s="154"/>
      <c r="B273" s="8"/>
      <c r="C273" s="91" t="s">
        <v>446</v>
      </c>
      <c r="D273" s="91" t="s">
        <v>138</v>
      </c>
      <c r="E273" s="92" t="s">
        <v>513</v>
      </c>
      <c r="F273" s="93" t="s">
        <v>514</v>
      </c>
      <c r="G273" s="94" t="s">
        <v>149</v>
      </c>
      <c r="H273" s="95">
        <v>7</v>
      </c>
      <c r="I273" s="96"/>
      <c r="J273" s="97">
        <f>ROUND(I273*H273,2)</f>
        <v>0</v>
      </c>
      <c r="K273" s="98"/>
      <c r="L273" s="8"/>
      <c r="M273" s="231" t="s">
        <v>1</v>
      </c>
      <c r="N273" s="99" t="s">
        <v>36</v>
      </c>
      <c r="O273" s="28"/>
      <c r="P273" s="100">
        <f>O273*H273</f>
        <v>0</v>
      </c>
      <c r="Q273" s="100">
        <v>4.0000000000000003E-5</v>
      </c>
      <c r="R273" s="100">
        <f>Q273*H273</f>
        <v>2.8000000000000003E-4</v>
      </c>
      <c r="S273" s="100">
        <v>0</v>
      </c>
      <c r="T273" s="101">
        <f>S273*H273</f>
        <v>0</v>
      </c>
      <c r="U273" s="154"/>
      <c r="V273" s="154"/>
      <c r="W273" s="154"/>
      <c r="X273" s="154"/>
      <c r="Y273" s="154"/>
      <c r="Z273" s="154"/>
      <c r="AA273" s="154"/>
      <c r="AB273" s="154"/>
      <c r="AC273" s="154"/>
      <c r="AD273" s="154"/>
      <c r="AE273" s="154"/>
      <c r="AR273" s="232" t="s">
        <v>242</v>
      </c>
      <c r="AT273" s="232" t="s">
        <v>138</v>
      </c>
      <c r="AU273" s="232" t="s">
        <v>81</v>
      </c>
      <c r="AY273" s="191" t="s">
        <v>135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91" t="s">
        <v>79</v>
      </c>
      <c r="BK273" s="233">
        <f>ROUND(I273*H273,2)</f>
        <v>0</v>
      </c>
      <c r="BL273" s="191" t="s">
        <v>242</v>
      </c>
      <c r="BM273" s="232" t="s">
        <v>1349</v>
      </c>
    </row>
    <row r="274" spans="1:65" s="103" customFormat="1">
      <c r="B274" s="102"/>
      <c r="D274" s="104" t="s">
        <v>144</v>
      </c>
      <c r="E274" s="105" t="s">
        <v>1</v>
      </c>
      <c r="F274" s="106" t="s">
        <v>1281</v>
      </c>
      <c r="H274" s="105" t="s">
        <v>1</v>
      </c>
      <c r="L274" s="102"/>
      <c r="M274" s="107"/>
      <c r="N274" s="108"/>
      <c r="O274" s="108"/>
      <c r="P274" s="108"/>
      <c r="Q274" s="108"/>
      <c r="R274" s="108"/>
      <c r="S274" s="108"/>
      <c r="T274" s="109"/>
      <c r="AT274" s="105" t="s">
        <v>144</v>
      </c>
      <c r="AU274" s="105" t="s">
        <v>81</v>
      </c>
      <c r="AV274" s="103" t="s">
        <v>79</v>
      </c>
      <c r="AW274" s="103" t="s">
        <v>29</v>
      </c>
      <c r="AX274" s="103" t="s">
        <v>71</v>
      </c>
      <c r="AY274" s="105" t="s">
        <v>135</v>
      </c>
    </row>
    <row r="275" spans="1:65" s="111" customFormat="1">
      <c r="B275" s="110"/>
      <c r="D275" s="104" t="s">
        <v>144</v>
      </c>
      <c r="E275" s="112" t="s">
        <v>1</v>
      </c>
      <c r="F275" s="113" t="s">
        <v>189</v>
      </c>
      <c r="H275" s="114">
        <v>7</v>
      </c>
      <c r="L275" s="110"/>
      <c r="M275" s="115"/>
      <c r="N275" s="116"/>
      <c r="O275" s="116"/>
      <c r="P275" s="116"/>
      <c r="Q275" s="116"/>
      <c r="R275" s="116"/>
      <c r="S275" s="116"/>
      <c r="T275" s="117"/>
      <c r="AT275" s="112" t="s">
        <v>144</v>
      </c>
      <c r="AU275" s="112" t="s">
        <v>81</v>
      </c>
      <c r="AV275" s="111" t="s">
        <v>81</v>
      </c>
      <c r="AW275" s="111" t="s">
        <v>29</v>
      </c>
      <c r="AX275" s="111" t="s">
        <v>79</v>
      </c>
      <c r="AY275" s="112" t="s">
        <v>135</v>
      </c>
    </row>
    <row r="276" spans="1:65" s="15" customFormat="1" ht="16.5" customHeight="1">
      <c r="A276" s="154"/>
      <c r="B276" s="8"/>
      <c r="C276" s="126" t="s">
        <v>452</v>
      </c>
      <c r="D276" s="126" t="s">
        <v>190</v>
      </c>
      <c r="E276" s="127" t="s">
        <v>517</v>
      </c>
      <c r="F276" s="128" t="s">
        <v>518</v>
      </c>
      <c r="G276" s="129" t="s">
        <v>149</v>
      </c>
      <c r="H276" s="130">
        <v>7</v>
      </c>
      <c r="I276" s="131"/>
      <c r="J276" s="132">
        <f>ROUND(I276*H276,2)</f>
        <v>0</v>
      </c>
      <c r="K276" s="133"/>
      <c r="L276" s="234"/>
      <c r="M276" s="235" t="s">
        <v>1</v>
      </c>
      <c r="N276" s="134" t="s">
        <v>36</v>
      </c>
      <c r="O276" s="28"/>
      <c r="P276" s="100">
        <f>O276*H276</f>
        <v>0</v>
      </c>
      <c r="Q276" s="100">
        <v>1.47E-3</v>
      </c>
      <c r="R276" s="100">
        <f>Q276*H276</f>
        <v>1.0290000000000001E-2</v>
      </c>
      <c r="S276" s="100">
        <v>0</v>
      </c>
      <c r="T276" s="101">
        <f>S276*H276</f>
        <v>0</v>
      </c>
      <c r="U276" s="154"/>
      <c r="V276" s="154"/>
      <c r="W276" s="154"/>
      <c r="X276" s="154"/>
      <c r="Y276" s="154"/>
      <c r="Z276" s="154"/>
      <c r="AA276" s="154"/>
      <c r="AB276" s="154"/>
      <c r="AC276" s="154"/>
      <c r="AD276" s="154"/>
      <c r="AE276" s="154"/>
      <c r="AR276" s="232" t="s">
        <v>335</v>
      </c>
      <c r="AT276" s="232" t="s">
        <v>190</v>
      </c>
      <c r="AU276" s="232" t="s">
        <v>81</v>
      </c>
      <c r="AY276" s="191" t="s">
        <v>135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91" t="s">
        <v>79</v>
      </c>
      <c r="BK276" s="233">
        <f>ROUND(I276*H276,2)</f>
        <v>0</v>
      </c>
      <c r="BL276" s="191" t="s">
        <v>242</v>
      </c>
      <c r="BM276" s="232" t="s">
        <v>1350</v>
      </c>
    </row>
    <row r="277" spans="1:65" s="15" customFormat="1" ht="16.5" customHeight="1">
      <c r="A277" s="154"/>
      <c r="B277" s="8"/>
      <c r="C277" s="91" t="s">
        <v>456</v>
      </c>
      <c r="D277" s="91" t="s">
        <v>138</v>
      </c>
      <c r="E277" s="92" t="s">
        <v>521</v>
      </c>
      <c r="F277" s="93" t="s">
        <v>522</v>
      </c>
      <c r="G277" s="94" t="s">
        <v>149</v>
      </c>
      <c r="H277" s="95">
        <v>2</v>
      </c>
      <c r="I277" s="96"/>
      <c r="J277" s="97">
        <f>ROUND(I277*H277,2)</f>
        <v>0</v>
      </c>
      <c r="K277" s="98"/>
      <c r="L277" s="8"/>
      <c r="M277" s="231" t="s">
        <v>1</v>
      </c>
      <c r="N277" s="99" t="s">
        <v>36</v>
      </c>
      <c r="O277" s="28"/>
      <c r="P277" s="100">
        <f>O277*H277</f>
        <v>0</v>
      </c>
      <c r="Q277" s="100">
        <v>0</v>
      </c>
      <c r="R277" s="100">
        <f>Q277*H277</f>
        <v>0</v>
      </c>
      <c r="S277" s="100">
        <v>8.4999999999999995E-4</v>
      </c>
      <c r="T277" s="101">
        <f>S277*H277</f>
        <v>1.6999999999999999E-3</v>
      </c>
      <c r="U277" s="154"/>
      <c r="V277" s="154"/>
      <c r="W277" s="154"/>
      <c r="X277" s="154"/>
      <c r="Y277" s="154"/>
      <c r="Z277" s="154"/>
      <c r="AA277" s="154"/>
      <c r="AB277" s="154"/>
      <c r="AC277" s="154"/>
      <c r="AD277" s="154"/>
      <c r="AE277" s="154"/>
      <c r="AR277" s="232" t="s">
        <v>242</v>
      </c>
      <c r="AT277" s="232" t="s">
        <v>138</v>
      </c>
      <c r="AU277" s="232" t="s">
        <v>81</v>
      </c>
      <c r="AY277" s="191" t="s">
        <v>135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91" t="s">
        <v>79</v>
      </c>
      <c r="BK277" s="233">
        <f>ROUND(I277*H277,2)</f>
        <v>0</v>
      </c>
      <c r="BL277" s="191" t="s">
        <v>242</v>
      </c>
      <c r="BM277" s="232" t="s">
        <v>1351</v>
      </c>
    </row>
    <row r="278" spans="1:65" s="111" customFormat="1">
      <c r="B278" s="110"/>
      <c r="D278" s="104" t="s">
        <v>144</v>
      </c>
      <c r="E278" s="112" t="s">
        <v>1</v>
      </c>
      <c r="F278" s="113" t="s">
        <v>81</v>
      </c>
      <c r="H278" s="114">
        <v>2</v>
      </c>
      <c r="L278" s="110"/>
      <c r="M278" s="115"/>
      <c r="N278" s="116"/>
      <c r="O278" s="116"/>
      <c r="P278" s="116"/>
      <c r="Q278" s="116"/>
      <c r="R278" s="116"/>
      <c r="S278" s="116"/>
      <c r="T278" s="117"/>
      <c r="AT278" s="112" t="s">
        <v>144</v>
      </c>
      <c r="AU278" s="112" t="s">
        <v>81</v>
      </c>
      <c r="AV278" s="111" t="s">
        <v>81</v>
      </c>
      <c r="AW278" s="111" t="s">
        <v>29</v>
      </c>
      <c r="AX278" s="111" t="s">
        <v>79</v>
      </c>
      <c r="AY278" s="112" t="s">
        <v>135</v>
      </c>
    </row>
    <row r="279" spans="1:65" s="15" customFormat="1" ht="16.5" customHeight="1">
      <c r="A279" s="154"/>
      <c r="B279" s="8"/>
      <c r="C279" s="91" t="s">
        <v>462</v>
      </c>
      <c r="D279" s="91" t="s">
        <v>138</v>
      </c>
      <c r="E279" s="92" t="s">
        <v>525</v>
      </c>
      <c r="F279" s="93" t="s">
        <v>526</v>
      </c>
      <c r="G279" s="94" t="s">
        <v>149</v>
      </c>
      <c r="H279" s="95">
        <v>7</v>
      </c>
      <c r="I279" s="96"/>
      <c r="J279" s="97">
        <f>ROUND(I279*H279,2)</f>
        <v>0</v>
      </c>
      <c r="K279" s="98"/>
      <c r="L279" s="8"/>
      <c r="M279" s="231" t="s">
        <v>1</v>
      </c>
      <c r="N279" s="99" t="s">
        <v>36</v>
      </c>
      <c r="O279" s="28"/>
      <c r="P279" s="100">
        <f>O279*H279</f>
        <v>0</v>
      </c>
      <c r="Q279" s="100">
        <v>2.3000000000000001E-4</v>
      </c>
      <c r="R279" s="100">
        <f>Q279*H279</f>
        <v>1.6100000000000001E-3</v>
      </c>
      <c r="S279" s="100">
        <v>0</v>
      </c>
      <c r="T279" s="101">
        <f>S279*H279</f>
        <v>0</v>
      </c>
      <c r="U279" s="154"/>
      <c r="V279" s="154"/>
      <c r="W279" s="154"/>
      <c r="X279" s="154"/>
      <c r="Y279" s="154"/>
      <c r="Z279" s="154"/>
      <c r="AA279" s="154"/>
      <c r="AB279" s="154"/>
      <c r="AC279" s="154"/>
      <c r="AD279" s="154"/>
      <c r="AE279" s="154"/>
      <c r="AR279" s="232" t="s">
        <v>242</v>
      </c>
      <c r="AT279" s="232" t="s">
        <v>138</v>
      </c>
      <c r="AU279" s="232" t="s">
        <v>81</v>
      </c>
      <c r="AY279" s="191" t="s">
        <v>135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91" t="s">
        <v>79</v>
      </c>
      <c r="BK279" s="233">
        <f>ROUND(I279*H279,2)</f>
        <v>0</v>
      </c>
      <c r="BL279" s="191" t="s">
        <v>242</v>
      </c>
      <c r="BM279" s="232" t="s">
        <v>1352</v>
      </c>
    </row>
    <row r="280" spans="1:65" s="15" customFormat="1" ht="16.5" customHeight="1">
      <c r="A280" s="154"/>
      <c r="B280" s="8"/>
      <c r="C280" s="91" t="s">
        <v>466</v>
      </c>
      <c r="D280" s="91" t="s">
        <v>138</v>
      </c>
      <c r="E280" s="92" t="s">
        <v>529</v>
      </c>
      <c r="F280" s="93" t="s">
        <v>530</v>
      </c>
      <c r="G280" s="94" t="s">
        <v>149</v>
      </c>
      <c r="H280" s="95">
        <v>4</v>
      </c>
      <c r="I280" s="96"/>
      <c r="J280" s="97">
        <f>ROUND(I280*H280,2)</f>
        <v>0</v>
      </c>
      <c r="K280" s="98"/>
      <c r="L280" s="8"/>
      <c r="M280" s="231" t="s">
        <v>1</v>
      </c>
      <c r="N280" s="99" t="s">
        <v>36</v>
      </c>
      <c r="O280" s="28"/>
      <c r="P280" s="100">
        <f>O280*H280</f>
        <v>0</v>
      </c>
      <c r="Q280" s="100">
        <v>2.7999999999999998E-4</v>
      </c>
      <c r="R280" s="100">
        <f>Q280*H280</f>
        <v>1.1199999999999999E-3</v>
      </c>
      <c r="S280" s="100">
        <v>0</v>
      </c>
      <c r="T280" s="101">
        <f>S280*H280</f>
        <v>0</v>
      </c>
      <c r="U280" s="154"/>
      <c r="V280" s="154"/>
      <c r="W280" s="154"/>
      <c r="X280" s="154"/>
      <c r="Y280" s="154"/>
      <c r="Z280" s="154"/>
      <c r="AA280" s="154"/>
      <c r="AB280" s="154"/>
      <c r="AC280" s="154"/>
      <c r="AD280" s="154"/>
      <c r="AE280" s="154"/>
      <c r="AR280" s="232" t="s">
        <v>242</v>
      </c>
      <c r="AT280" s="232" t="s">
        <v>138</v>
      </c>
      <c r="AU280" s="232" t="s">
        <v>81</v>
      </c>
      <c r="AY280" s="191" t="s">
        <v>135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91" t="s">
        <v>79</v>
      </c>
      <c r="BK280" s="233">
        <f>ROUND(I280*H280,2)</f>
        <v>0</v>
      </c>
      <c r="BL280" s="191" t="s">
        <v>242</v>
      </c>
      <c r="BM280" s="232" t="s">
        <v>1353</v>
      </c>
    </row>
    <row r="281" spans="1:65" s="15" customFormat="1" ht="21.75" customHeight="1">
      <c r="A281" s="154"/>
      <c r="B281" s="8"/>
      <c r="C281" s="91" t="s">
        <v>470</v>
      </c>
      <c r="D281" s="91" t="s">
        <v>138</v>
      </c>
      <c r="E281" s="92" t="s">
        <v>533</v>
      </c>
      <c r="F281" s="93" t="s">
        <v>534</v>
      </c>
      <c r="G281" s="94" t="s">
        <v>149</v>
      </c>
      <c r="H281" s="95">
        <v>1</v>
      </c>
      <c r="I281" s="96"/>
      <c r="J281" s="97">
        <f>ROUND(I281*H281,2)</f>
        <v>0</v>
      </c>
      <c r="K281" s="98"/>
      <c r="L281" s="8"/>
      <c r="M281" s="231" t="s">
        <v>1</v>
      </c>
      <c r="N281" s="99" t="s">
        <v>36</v>
      </c>
      <c r="O281" s="28"/>
      <c r="P281" s="100">
        <f>O281*H281</f>
        <v>0</v>
      </c>
      <c r="Q281" s="100">
        <v>1.2800000000000001E-3</v>
      </c>
      <c r="R281" s="100">
        <f>Q281*H281</f>
        <v>1.2800000000000001E-3</v>
      </c>
      <c r="S281" s="100">
        <v>0</v>
      </c>
      <c r="T281" s="101">
        <f>S281*H281</f>
        <v>0</v>
      </c>
      <c r="U281" s="154"/>
      <c r="V281" s="154"/>
      <c r="W281" s="154"/>
      <c r="X281" s="154"/>
      <c r="Y281" s="154"/>
      <c r="Z281" s="154"/>
      <c r="AA281" s="154"/>
      <c r="AB281" s="154"/>
      <c r="AC281" s="154"/>
      <c r="AD281" s="154"/>
      <c r="AE281" s="154"/>
      <c r="AR281" s="232" t="s">
        <v>242</v>
      </c>
      <c r="AT281" s="232" t="s">
        <v>138</v>
      </c>
      <c r="AU281" s="232" t="s">
        <v>81</v>
      </c>
      <c r="AY281" s="191" t="s">
        <v>135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91" t="s">
        <v>79</v>
      </c>
      <c r="BK281" s="233">
        <f>ROUND(I281*H281,2)</f>
        <v>0</v>
      </c>
      <c r="BL281" s="191" t="s">
        <v>242</v>
      </c>
      <c r="BM281" s="232" t="s">
        <v>1354</v>
      </c>
    </row>
    <row r="282" spans="1:65" s="15" customFormat="1" ht="24.2" customHeight="1">
      <c r="A282" s="154"/>
      <c r="B282" s="8"/>
      <c r="C282" s="91" t="s">
        <v>474</v>
      </c>
      <c r="D282" s="91" t="s">
        <v>138</v>
      </c>
      <c r="E282" s="92" t="s">
        <v>537</v>
      </c>
      <c r="F282" s="93" t="s">
        <v>538</v>
      </c>
      <c r="G282" s="94" t="s">
        <v>277</v>
      </c>
      <c r="H282" s="95">
        <v>0.3</v>
      </c>
      <c r="I282" s="96"/>
      <c r="J282" s="97">
        <f>ROUND(I282*H282,2)</f>
        <v>0</v>
      </c>
      <c r="K282" s="98"/>
      <c r="L282" s="8"/>
      <c r="M282" s="231" t="s">
        <v>1</v>
      </c>
      <c r="N282" s="99" t="s">
        <v>36</v>
      </c>
      <c r="O282" s="28"/>
      <c r="P282" s="100">
        <f>O282*H282</f>
        <v>0</v>
      </c>
      <c r="Q282" s="100">
        <v>0</v>
      </c>
      <c r="R282" s="100">
        <f>Q282*H282</f>
        <v>0</v>
      </c>
      <c r="S282" s="100">
        <v>0</v>
      </c>
      <c r="T282" s="101">
        <f>S282*H282</f>
        <v>0</v>
      </c>
      <c r="U282" s="154"/>
      <c r="V282" s="154"/>
      <c r="W282" s="154"/>
      <c r="X282" s="154"/>
      <c r="Y282" s="154"/>
      <c r="Z282" s="154"/>
      <c r="AA282" s="154"/>
      <c r="AB282" s="154"/>
      <c r="AC282" s="154"/>
      <c r="AD282" s="154"/>
      <c r="AE282" s="154"/>
      <c r="AR282" s="232" t="s">
        <v>242</v>
      </c>
      <c r="AT282" s="232" t="s">
        <v>138</v>
      </c>
      <c r="AU282" s="232" t="s">
        <v>81</v>
      </c>
      <c r="AY282" s="191" t="s">
        <v>135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91" t="s">
        <v>79</v>
      </c>
      <c r="BK282" s="233">
        <f>ROUND(I282*H282,2)</f>
        <v>0</v>
      </c>
      <c r="BL282" s="191" t="s">
        <v>242</v>
      </c>
      <c r="BM282" s="232" t="s">
        <v>1355</v>
      </c>
    </row>
    <row r="283" spans="1:65" s="15" customFormat="1" ht="33" customHeight="1">
      <c r="A283" s="154"/>
      <c r="B283" s="8"/>
      <c r="C283" s="91" t="s">
        <v>478</v>
      </c>
      <c r="D283" s="91" t="s">
        <v>138</v>
      </c>
      <c r="E283" s="92" t="s">
        <v>541</v>
      </c>
      <c r="F283" s="93" t="s">
        <v>542</v>
      </c>
      <c r="G283" s="94" t="s">
        <v>277</v>
      </c>
      <c r="H283" s="95">
        <v>0.3</v>
      </c>
      <c r="I283" s="96"/>
      <c r="J283" s="97">
        <f>ROUND(I283*H283,2)</f>
        <v>0</v>
      </c>
      <c r="K283" s="98"/>
      <c r="L283" s="8"/>
      <c r="M283" s="231" t="s">
        <v>1</v>
      </c>
      <c r="N283" s="99" t="s">
        <v>36</v>
      </c>
      <c r="O283" s="28"/>
      <c r="P283" s="100">
        <f>O283*H283</f>
        <v>0</v>
      </c>
      <c r="Q283" s="100">
        <v>0</v>
      </c>
      <c r="R283" s="100">
        <f>Q283*H283</f>
        <v>0</v>
      </c>
      <c r="S283" s="100">
        <v>0</v>
      </c>
      <c r="T283" s="101">
        <f>S283*H283</f>
        <v>0</v>
      </c>
      <c r="U283" s="154"/>
      <c r="V283" s="154"/>
      <c r="W283" s="154"/>
      <c r="X283" s="154"/>
      <c r="Y283" s="154"/>
      <c r="Z283" s="154"/>
      <c r="AA283" s="154"/>
      <c r="AB283" s="154"/>
      <c r="AC283" s="154"/>
      <c r="AD283" s="154"/>
      <c r="AE283" s="154"/>
      <c r="AR283" s="232" t="s">
        <v>242</v>
      </c>
      <c r="AT283" s="232" t="s">
        <v>138</v>
      </c>
      <c r="AU283" s="232" t="s">
        <v>81</v>
      </c>
      <c r="AY283" s="191" t="s">
        <v>135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91" t="s">
        <v>79</v>
      </c>
      <c r="BK283" s="233">
        <f>ROUND(I283*H283,2)</f>
        <v>0</v>
      </c>
      <c r="BL283" s="191" t="s">
        <v>242</v>
      </c>
      <c r="BM283" s="232" t="s">
        <v>1356</v>
      </c>
    </row>
    <row r="284" spans="1:65" s="81" customFormat="1" ht="22.9" customHeight="1">
      <c r="B284" s="80"/>
      <c r="D284" s="82" t="s">
        <v>70</v>
      </c>
      <c r="E284" s="89" t="s">
        <v>544</v>
      </c>
      <c r="F284" s="89" t="s">
        <v>545</v>
      </c>
      <c r="J284" s="90">
        <f>BK284</f>
        <v>0</v>
      </c>
      <c r="L284" s="80"/>
      <c r="M284" s="85"/>
      <c r="N284" s="86"/>
      <c r="O284" s="86"/>
      <c r="P284" s="87">
        <f>SUM(P285:P304)</f>
        <v>0</v>
      </c>
      <c r="Q284" s="86"/>
      <c r="R284" s="87">
        <f>SUM(R285:R304)</f>
        <v>0.21820000000000003</v>
      </c>
      <c r="S284" s="86"/>
      <c r="T284" s="88">
        <f>SUM(T285:T304)</f>
        <v>0</v>
      </c>
      <c r="AR284" s="82" t="s">
        <v>81</v>
      </c>
      <c r="AT284" s="229" t="s">
        <v>70</v>
      </c>
      <c r="AU284" s="229" t="s">
        <v>79</v>
      </c>
      <c r="AY284" s="82" t="s">
        <v>135</v>
      </c>
      <c r="BK284" s="230">
        <f>SUM(BK285:BK304)</f>
        <v>0</v>
      </c>
    </row>
    <row r="285" spans="1:65" s="15" customFormat="1" ht="33" customHeight="1">
      <c r="A285" s="154"/>
      <c r="B285" s="8"/>
      <c r="C285" s="91" t="s">
        <v>482</v>
      </c>
      <c r="D285" s="91" t="s">
        <v>138</v>
      </c>
      <c r="E285" s="92" t="s">
        <v>547</v>
      </c>
      <c r="F285" s="93" t="s">
        <v>548</v>
      </c>
      <c r="G285" s="94" t="s">
        <v>408</v>
      </c>
      <c r="H285" s="95">
        <v>7</v>
      </c>
      <c r="I285" s="96"/>
      <c r="J285" s="97">
        <f>ROUND(I285*H285,2)</f>
        <v>0</v>
      </c>
      <c r="K285" s="98"/>
      <c r="L285" s="8"/>
      <c r="M285" s="231" t="s">
        <v>1</v>
      </c>
      <c r="N285" s="99" t="s">
        <v>36</v>
      </c>
      <c r="O285" s="28"/>
      <c r="P285" s="100">
        <f>O285*H285</f>
        <v>0</v>
      </c>
      <c r="Q285" s="100">
        <v>1.2E-2</v>
      </c>
      <c r="R285" s="100">
        <f>Q285*H285</f>
        <v>8.4000000000000005E-2</v>
      </c>
      <c r="S285" s="100">
        <v>0</v>
      </c>
      <c r="T285" s="101">
        <f>S285*H285</f>
        <v>0</v>
      </c>
      <c r="U285" s="154"/>
      <c r="V285" s="154"/>
      <c r="W285" s="154"/>
      <c r="X285" s="154"/>
      <c r="Y285" s="154"/>
      <c r="Z285" s="154"/>
      <c r="AA285" s="154"/>
      <c r="AB285" s="154"/>
      <c r="AC285" s="154"/>
      <c r="AD285" s="154"/>
      <c r="AE285" s="154"/>
      <c r="AR285" s="232" t="s">
        <v>242</v>
      </c>
      <c r="AT285" s="232" t="s">
        <v>138</v>
      </c>
      <c r="AU285" s="232" t="s">
        <v>81</v>
      </c>
      <c r="AY285" s="191" t="s">
        <v>135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91" t="s">
        <v>79</v>
      </c>
      <c r="BK285" s="233">
        <f>ROUND(I285*H285,2)</f>
        <v>0</v>
      </c>
      <c r="BL285" s="191" t="s">
        <v>242</v>
      </c>
      <c r="BM285" s="232" t="s">
        <v>1357</v>
      </c>
    </row>
    <row r="286" spans="1:65" s="103" customFormat="1" ht="33.75">
      <c r="B286" s="102"/>
      <c r="D286" s="104" t="s">
        <v>144</v>
      </c>
      <c r="E286" s="105" t="s">
        <v>1</v>
      </c>
      <c r="F286" s="106" t="s">
        <v>550</v>
      </c>
      <c r="H286" s="105" t="s">
        <v>1</v>
      </c>
      <c r="L286" s="102"/>
      <c r="M286" s="107"/>
      <c r="N286" s="108"/>
      <c r="O286" s="108"/>
      <c r="P286" s="108"/>
      <c r="Q286" s="108"/>
      <c r="R286" s="108"/>
      <c r="S286" s="108"/>
      <c r="T286" s="109"/>
      <c r="AT286" s="105" t="s">
        <v>144</v>
      </c>
      <c r="AU286" s="105" t="s">
        <v>81</v>
      </c>
      <c r="AV286" s="103" t="s">
        <v>79</v>
      </c>
      <c r="AW286" s="103" t="s">
        <v>29</v>
      </c>
      <c r="AX286" s="103" t="s">
        <v>71</v>
      </c>
      <c r="AY286" s="105" t="s">
        <v>135</v>
      </c>
    </row>
    <row r="287" spans="1:65" s="103" customFormat="1">
      <c r="B287" s="102"/>
      <c r="D287" s="104" t="s">
        <v>144</v>
      </c>
      <c r="E287" s="105" t="s">
        <v>1</v>
      </c>
      <c r="F287" s="106" t="s">
        <v>1281</v>
      </c>
      <c r="H287" s="105" t="s">
        <v>1</v>
      </c>
      <c r="L287" s="102"/>
      <c r="M287" s="107"/>
      <c r="N287" s="108"/>
      <c r="O287" s="108"/>
      <c r="P287" s="108"/>
      <c r="Q287" s="108"/>
      <c r="R287" s="108"/>
      <c r="S287" s="108"/>
      <c r="T287" s="109"/>
      <c r="AT287" s="105" t="s">
        <v>144</v>
      </c>
      <c r="AU287" s="105" t="s">
        <v>81</v>
      </c>
      <c r="AV287" s="103" t="s">
        <v>79</v>
      </c>
      <c r="AW287" s="103" t="s">
        <v>29</v>
      </c>
      <c r="AX287" s="103" t="s">
        <v>71</v>
      </c>
      <c r="AY287" s="105" t="s">
        <v>135</v>
      </c>
    </row>
    <row r="288" spans="1:65" s="111" customFormat="1">
      <c r="B288" s="110"/>
      <c r="D288" s="104" t="s">
        <v>144</v>
      </c>
      <c r="E288" s="112" t="s">
        <v>1</v>
      </c>
      <c r="F288" s="113" t="s">
        <v>189</v>
      </c>
      <c r="H288" s="114">
        <v>7</v>
      </c>
      <c r="L288" s="110"/>
      <c r="M288" s="115"/>
      <c r="N288" s="116"/>
      <c r="O288" s="116"/>
      <c r="P288" s="116"/>
      <c r="Q288" s="116"/>
      <c r="R288" s="116"/>
      <c r="S288" s="116"/>
      <c r="T288" s="117"/>
      <c r="AT288" s="112" t="s">
        <v>144</v>
      </c>
      <c r="AU288" s="112" t="s">
        <v>81</v>
      </c>
      <c r="AV288" s="111" t="s">
        <v>81</v>
      </c>
      <c r="AW288" s="111" t="s">
        <v>29</v>
      </c>
      <c r="AX288" s="111" t="s">
        <v>71</v>
      </c>
      <c r="AY288" s="112" t="s">
        <v>135</v>
      </c>
    </row>
    <row r="289" spans="1:65" s="119" customFormat="1">
      <c r="B289" s="118"/>
      <c r="D289" s="104" t="s">
        <v>144</v>
      </c>
      <c r="E289" s="120" t="s">
        <v>1</v>
      </c>
      <c r="F289" s="121" t="s">
        <v>156</v>
      </c>
      <c r="H289" s="122">
        <v>7</v>
      </c>
      <c r="L289" s="118"/>
      <c r="M289" s="123"/>
      <c r="N289" s="124"/>
      <c r="O289" s="124"/>
      <c r="P289" s="124"/>
      <c r="Q289" s="124"/>
      <c r="R289" s="124"/>
      <c r="S289" s="124"/>
      <c r="T289" s="125"/>
      <c r="AT289" s="120" t="s">
        <v>144</v>
      </c>
      <c r="AU289" s="120" t="s">
        <v>81</v>
      </c>
      <c r="AV289" s="119" t="s">
        <v>142</v>
      </c>
      <c r="AW289" s="119" t="s">
        <v>29</v>
      </c>
      <c r="AX289" s="119" t="s">
        <v>79</v>
      </c>
      <c r="AY289" s="120" t="s">
        <v>135</v>
      </c>
    </row>
    <row r="290" spans="1:65" s="15" customFormat="1" ht="24.2" customHeight="1">
      <c r="A290" s="154"/>
      <c r="B290" s="8"/>
      <c r="C290" s="91" t="s">
        <v>487</v>
      </c>
      <c r="D290" s="91" t="s">
        <v>138</v>
      </c>
      <c r="E290" s="92" t="s">
        <v>552</v>
      </c>
      <c r="F290" s="93" t="s">
        <v>553</v>
      </c>
      <c r="G290" s="94" t="s">
        <v>408</v>
      </c>
      <c r="H290" s="95">
        <v>4</v>
      </c>
      <c r="I290" s="96"/>
      <c r="J290" s="97">
        <f>ROUND(I290*H290,2)</f>
        <v>0</v>
      </c>
      <c r="K290" s="98"/>
      <c r="L290" s="8"/>
      <c r="M290" s="231" t="s">
        <v>1</v>
      </c>
      <c r="N290" s="99" t="s">
        <v>36</v>
      </c>
      <c r="O290" s="28"/>
      <c r="P290" s="100">
        <f>O290*H290</f>
        <v>0</v>
      </c>
      <c r="Q290" s="100">
        <v>1.5599999999999999E-2</v>
      </c>
      <c r="R290" s="100">
        <f>Q290*H290</f>
        <v>6.2399999999999997E-2</v>
      </c>
      <c r="S290" s="100">
        <v>0</v>
      </c>
      <c r="T290" s="101">
        <f>S290*H290</f>
        <v>0</v>
      </c>
      <c r="U290" s="154"/>
      <c r="V290" s="154"/>
      <c r="W290" s="154"/>
      <c r="X290" s="154"/>
      <c r="Y290" s="154"/>
      <c r="Z290" s="154"/>
      <c r="AA290" s="154"/>
      <c r="AB290" s="154"/>
      <c r="AC290" s="154"/>
      <c r="AD290" s="154"/>
      <c r="AE290" s="154"/>
      <c r="AR290" s="232" t="s">
        <v>242</v>
      </c>
      <c r="AT290" s="232" t="s">
        <v>138</v>
      </c>
      <c r="AU290" s="232" t="s">
        <v>81</v>
      </c>
      <c r="AY290" s="191" t="s">
        <v>135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91" t="s">
        <v>79</v>
      </c>
      <c r="BK290" s="233">
        <f>ROUND(I290*H290,2)</f>
        <v>0</v>
      </c>
      <c r="BL290" s="191" t="s">
        <v>242</v>
      </c>
      <c r="BM290" s="232" t="s">
        <v>1358</v>
      </c>
    </row>
    <row r="291" spans="1:65" s="103" customFormat="1" ht="22.5">
      <c r="B291" s="102"/>
      <c r="D291" s="104" t="s">
        <v>144</v>
      </c>
      <c r="E291" s="105" t="s">
        <v>1</v>
      </c>
      <c r="F291" s="106" t="s">
        <v>555</v>
      </c>
      <c r="H291" s="105" t="s">
        <v>1</v>
      </c>
      <c r="L291" s="102"/>
      <c r="M291" s="107"/>
      <c r="N291" s="108"/>
      <c r="O291" s="108"/>
      <c r="P291" s="108"/>
      <c r="Q291" s="108"/>
      <c r="R291" s="108"/>
      <c r="S291" s="108"/>
      <c r="T291" s="109"/>
      <c r="AT291" s="105" t="s">
        <v>144</v>
      </c>
      <c r="AU291" s="105" t="s">
        <v>81</v>
      </c>
      <c r="AV291" s="103" t="s">
        <v>79</v>
      </c>
      <c r="AW291" s="103" t="s">
        <v>29</v>
      </c>
      <c r="AX291" s="103" t="s">
        <v>71</v>
      </c>
      <c r="AY291" s="105" t="s">
        <v>135</v>
      </c>
    </row>
    <row r="292" spans="1:65" s="103" customFormat="1">
      <c r="B292" s="102"/>
      <c r="D292" s="104" t="s">
        <v>144</v>
      </c>
      <c r="E292" s="105" t="s">
        <v>1</v>
      </c>
      <c r="F292" s="106" t="s">
        <v>1281</v>
      </c>
      <c r="H292" s="105" t="s">
        <v>1</v>
      </c>
      <c r="L292" s="102"/>
      <c r="M292" s="107"/>
      <c r="N292" s="108"/>
      <c r="O292" s="108"/>
      <c r="P292" s="108"/>
      <c r="Q292" s="108"/>
      <c r="R292" s="108"/>
      <c r="S292" s="108"/>
      <c r="T292" s="109"/>
      <c r="AT292" s="105" t="s">
        <v>144</v>
      </c>
      <c r="AU292" s="105" t="s">
        <v>81</v>
      </c>
      <c r="AV292" s="103" t="s">
        <v>79</v>
      </c>
      <c r="AW292" s="103" t="s">
        <v>29</v>
      </c>
      <c r="AX292" s="103" t="s">
        <v>71</v>
      </c>
      <c r="AY292" s="105" t="s">
        <v>135</v>
      </c>
    </row>
    <row r="293" spans="1:65" s="111" customFormat="1">
      <c r="B293" s="110"/>
      <c r="D293" s="104" t="s">
        <v>144</v>
      </c>
      <c r="E293" s="112" t="s">
        <v>1</v>
      </c>
      <c r="F293" s="113" t="s">
        <v>142</v>
      </c>
      <c r="H293" s="114">
        <v>4</v>
      </c>
      <c r="L293" s="110"/>
      <c r="M293" s="115"/>
      <c r="N293" s="116"/>
      <c r="O293" s="116"/>
      <c r="P293" s="116"/>
      <c r="Q293" s="116"/>
      <c r="R293" s="116"/>
      <c r="S293" s="116"/>
      <c r="T293" s="117"/>
      <c r="AT293" s="112" t="s">
        <v>144</v>
      </c>
      <c r="AU293" s="112" t="s">
        <v>81</v>
      </c>
      <c r="AV293" s="111" t="s">
        <v>81</v>
      </c>
      <c r="AW293" s="111" t="s">
        <v>29</v>
      </c>
      <c r="AX293" s="111" t="s">
        <v>71</v>
      </c>
      <c r="AY293" s="112" t="s">
        <v>135</v>
      </c>
    </row>
    <row r="294" spans="1:65" s="119" customFormat="1">
      <c r="B294" s="118"/>
      <c r="D294" s="104" t="s">
        <v>144</v>
      </c>
      <c r="E294" s="120" t="s">
        <v>1</v>
      </c>
      <c r="F294" s="121" t="s">
        <v>156</v>
      </c>
      <c r="H294" s="122">
        <v>4</v>
      </c>
      <c r="L294" s="118"/>
      <c r="M294" s="123"/>
      <c r="N294" s="124"/>
      <c r="O294" s="124"/>
      <c r="P294" s="124"/>
      <c r="Q294" s="124"/>
      <c r="R294" s="124"/>
      <c r="S294" s="124"/>
      <c r="T294" s="125"/>
      <c r="AT294" s="120" t="s">
        <v>144</v>
      </c>
      <c r="AU294" s="120" t="s">
        <v>81</v>
      </c>
      <c r="AV294" s="119" t="s">
        <v>142</v>
      </c>
      <c r="AW294" s="119" t="s">
        <v>29</v>
      </c>
      <c r="AX294" s="119" t="s">
        <v>79</v>
      </c>
      <c r="AY294" s="120" t="s">
        <v>135</v>
      </c>
    </row>
    <row r="295" spans="1:65" s="15" customFormat="1" ht="33" customHeight="1">
      <c r="A295" s="154"/>
      <c r="B295" s="8"/>
      <c r="C295" s="91" t="s">
        <v>491</v>
      </c>
      <c r="D295" s="91" t="s">
        <v>138</v>
      </c>
      <c r="E295" s="92" t="s">
        <v>557</v>
      </c>
      <c r="F295" s="93" t="s">
        <v>558</v>
      </c>
      <c r="G295" s="94" t="s">
        <v>408</v>
      </c>
      <c r="H295" s="95">
        <v>4</v>
      </c>
      <c r="I295" s="96"/>
      <c r="J295" s="97">
        <f>ROUND(I295*H295,2)</f>
        <v>0</v>
      </c>
      <c r="K295" s="98"/>
      <c r="L295" s="8"/>
      <c r="M295" s="231" t="s">
        <v>1</v>
      </c>
      <c r="N295" s="99" t="s">
        <v>36</v>
      </c>
      <c r="O295" s="28"/>
      <c r="P295" s="100">
        <f>O295*H295</f>
        <v>0</v>
      </c>
      <c r="Q295" s="100">
        <v>1.6650000000000002E-2</v>
      </c>
      <c r="R295" s="100">
        <f>Q295*H295</f>
        <v>6.6600000000000006E-2</v>
      </c>
      <c r="S295" s="100">
        <v>0</v>
      </c>
      <c r="T295" s="101">
        <f>S295*H295</f>
        <v>0</v>
      </c>
      <c r="U295" s="154"/>
      <c r="V295" s="154"/>
      <c r="W295" s="154"/>
      <c r="X295" s="154"/>
      <c r="Y295" s="154"/>
      <c r="Z295" s="154"/>
      <c r="AA295" s="154"/>
      <c r="AB295" s="154"/>
      <c r="AC295" s="154"/>
      <c r="AD295" s="154"/>
      <c r="AE295" s="154"/>
      <c r="AR295" s="232" t="s">
        <v>242</v>
      </c>
      <c r="AT295" s="232" t="s">
        <v>138</v>
      </c>
      <c r="AU295" s="232" t="s">
        <v>81</v>
      </c>
      <c r="AY295" s="191" t="s">
        <v>135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91" t="s">
        <v>79</v>
      </c>
      <c r="BK295" s="233">
        <f>ROUND(I295*H295,2)</f>
        <v>0</v>
      </c>
      <c r="BL295" s="191" t="s">
        <v>242</v>
      </c>
      <c r="BM295" s="232" t="s">
        <v>1359</v>
      </c>
    </row>
    <row r="296" spans="1:65" s="103" customFormat="1" ht="33.75">
      <c r="B296" s="102"/>
      <c r="D296" s="104" t="s">
        <v>144</v>
      </c>
      <c r="E296" s="105" t="s">
        <v>1</v>
      </c>
      <c r="F296" s="106" t="s">
        <v>560</v>
      </c>
      <c r="H296" s="105" t="s">
        <v>1</v>
      </c>
      <c r="L296" s="102"/>
      <c r="M296" s="107"/>
      <c r="N296" s="108"/>
      <c r="O296" s="108"/>
      <c r="P296" s="108"/>
      <c r="Q296" s="108"/>
      <c r="R296" s="108"/>
      <c r="S296" s="108"/>
      <c r="T296" s="109"/>
      <c r="AT296" s="105" t="s">
        <v>144</v>
      </c>
      <c r="AU296" s="105" t="s">
        <v>81</v>
      </c>
      <c r="AV296" s="103" t="s">
        <v>79</v>
      </c>
      <c r="AW296" s="103" t="s">
        <v>29</v>
      </c>
      <c r="AX296" s="103" t="s">
        <v>71</v>
      </c>
      <c r="AY296" s="105" t="s">
        <v>135</v>
      </c>
    </row>
    <row r="297" spans="1:65" s="103" customFormat="1">
      <c r="B297" s="102"/>
      <c r="D297" s="104" t="s">
        <v>144</v>
      </c>
      <c r="E297" s="105" t="s">
        <v>1</v>
      </c>
      <c r="F297" s="106" t="s">
        <v>1281</v>
      </c>
      <c r="H297" s="105" t="s">
        <v>1</v>
      </c>
      <c r="L297" s="102"/>
      <c r="M297" s="107"/>
      <c r="N297" s="108"/>
      <c r="O297" s="108"/>
      <c r="P297" s="108"/>
      <c r="Q297" s="108"/>
      <c r="R297" s="108"/>
      <c r="S297" s="108"/>
      <c r="T297" s="109"/>
      <c r="AT297" s="105" t="s">
        <v>144</v>
      </c>
      <c r="AU297" s="105" t="s">
        <v>81</v>
      </c>
      <c r="AV297" s="103" t="s">
        <v>79</v>
      </c>
      <c r="AW297" s="103" t="s">
        <v>29</v>
      </c>
      <c r="AX297" s="103" t="s">
        <v>71</v>
      </c>
      <c r="AY297" s="105" t="s">
        <v>135</v>
      </c>
    </row>
    <row r="298" spans="1:65" s="111" customFormat="1">
      <c r="B298" s="110"/>
      <c r="D298" s="104" t="s">
        <v>144</v>
      </c>
      <c r="E298" s="112" t="s">
        <v>1</v>
      </c>
      <c r="F298" s="113" t="s">
        <v>142</v>
      </c>
      <c r="H298" s="114">
        <v>4</v>
      </c>
      <c r="L298" s="110"/>
      <c r="M298" s="115"/>
      <c r="N298" s="116"/>
      <c r="O298" s="116"/>
      <c r="P298" s="116"/>
      <c r="Q298" s="116"/>
      <c r="R298" s="116"/>
      <c r="S298" s="116"/>
      <c r="T298" s="117"/>
      <c r="AT298" s="112" t="s">
        <v>144</v>
      </c>
      <c r="AU298" s="112" t="s">
        <v>81</v>
      </c>
      <c r="AV298" s="111" t="s">
        <v>81</v>
      </c>
      <c r="AW298" s="111" t="s">
        <v>29</v>
      </c>
      <c r="AX298" s="111" t="s">
        <v>71</v>
      </c>
      <c r="AY298" s="112" t="s">
        <v>135</v>
      </c>
    </row>
    <row r="299" spans="1:65" s="119" customFormat="1">
      <c r="B299" s="118"/>
      <c r="D299" s="104" t="s">
        <v>144</v>
      </c>
      <c r="E299" s="120" t="s">
        <v>1</v>
      </c>
      <c r="F299" s="121" t="s">
        <v>156</v>
      </c>
      <c r="H299" s="122">
        <v>4</v>
      </c>
      <c r="L299" s="118"/>
      <c r="M299" s="123"/>
      <c r="N299" s="124"/>
      <c r="O299" s="124"/>
      <c r="P299" s="124"/>
      <c r="Q299" s="124"/>
      <c r="R299" s="124"/>
      <c r="S299" s="124"/>
      <c r="T299" s="125"/>
      <c r="AT299" s="120" t="s">
        <v>144</v>
      </c>
      <c r="AU299" s="120" t="s">
        <v>81</v>
      </c>
      <c r="AV299" s="119" t="s">
        <v>142</v>
      </c>
      <c r="AW299" s="119" t="s">
        <v>29</v>
      </c>
      <c r="AX299" s="119" t="s">
        <v>79</v>
      </c>
      <c r="AY299" s="120" t="s">
        <v>135</v>
      </c>
    </row>
    <row r="300" spans="1:65" s="15" customFormat="1" ht="16.5" customHeight="1">
      <c r="A300" s="154"/>
      <c r="B300" s="8"/>
      <c r="C300" s="91" t="s">
        <v>495</v>
      </c>
      <c r="D300" s="91" t="s">
        <v>138</v>
      </c>
      <c r="E300" s="92" t="s">
        <v>562</v>
      </c>
      <c r="F300" s="93" t="s">
        <v>563</v>
      </c>
      <c r="G300" s="94" t="s">
        <v>408</v>
      </c>
      <c r="H300" s="95">
        <v>8</v>
      </c>
      <c r="I300" s="96"/>
      <c r="J300" s="97">
        <f>ROUND(I300*H300,2)</f>
        <v>0</v>
      </c>
      <c r="K300" s="98"/>
      <c r="L300" s="8"/>
      <c r="M300" s="231" t="s">
        <v>1</v>
      </c>
      <c r="N300" s="99" t="s">
        <v>36</v>
      </c>
      <c r="O300" s="28"/>
      <c r="P300" s="100">
        <f>O300*H300</f>
        <v>0</v>
      </c>
      <c r="Q300" s="100">
        <v>1.4999999999999999E-4</v>
      </c>
      <c r="R300" s="100">
        <f>Q300*H300</f>
        <v>1.1999999999999999E-3</v>
      </c>
      <c r="S300" s="100">
        <v>0</v>
      </c>
      <c r="T300" s="101">
        <f>S300*H300</f>
        <v>0</v>
      </c>
      <c r="U300" s="154"/>
      <c r="V300" s="154"/>
      <c r="W300" s="154"/>
      <c r="X300" s="154"/>
      <c r="Y300" s="154"/>
      <c r="Z300" s="154"/>
      <c r="AA300" s="154"/>
      <c r="AB300" s="154"/>
      <c r="AC300" s="154"/>
      <c r="AD300" s="154"/>
      <c r="AE300" s="154"/>
      <c r="AR300" s="232" t="s">
        <v>242</v>
      </c>
      <c r="AT300" s="232" t="s">
        <v>138</v>
      </c>
      <c r="AU300" s="232" t="s">
        <v>81</v>
      </c>
      <c r="AY300" s="191" t="s">
        <v>135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91" t="s">
        <v>79</v>
      </c>
      <c r="BK300" s="233">
        <f>ROUND(I300*H300,2)</f>
        <v>0</v>
      </c>
      <c r="BL300" s="191" t="s">
        <v>242</v>
      </c>
      <c r="BM300" s="232" t="s">
        <v>1360</v>
      </c>
    </row>
    <row r="301" spans="1:65" s="111" customFormat="1">
      <c r="B301" s="110"/>
      <c r="D301" s="104" t="s">
        <v>144</v>
      </c>
      <c r="E301" s="112" t="s">
        <v>1</v>
      </c>
      <c r="F301" s="113" t="s">
        <v>193</v>
      </c>
      <c r="H301" s="114">
        <v>8</v>
      </c>
      <c r="L301" s="110"/>
      <c r="M301" s="115"/>
      <c r="N301" s="116"/>
      <c r="O301" s="116"/>
      <c r="P301" s="116"/>
      <c r="Q301" s="116"/>
      <c r="R301" s="116"/>
      <c r="S301" s="116"/>
      <c r="T301" s="117"/>
      <c r="AT301" s="112" t="s">
        <v>144</v>
      </c>
      <c r="AU301" s="112" t="s">
        <v>81</v>
      </c>
      <c r="AV301" s="111" t="s">
        <v>81</v>
      </c>
      <c r="AW301" s="111" t="s">
        <v>29</v>
      </c>
      <c r="AX301" s="111" t="s">
        <v>79</v>
      </c>
      <c r="AY301" s="112" t="s">
        <v>135</v>
      </c>
    </row>
    <row r="302" spans="1:65" s="15" customFormat="1" ht="16.5" customHeight="1">
      <c r="A302" s="154"/>
      <c r="B302" s="8"/>
      <c r="C302" s="91" t="s">
        <v>499</v>
      </c>
      <c r="D302" s="91" t="s">
        <v>138</v>
      </c>
      <c r="E302" s="92" t="s">
        <v>566</v>
      </c>
      <c r="F302" s="93" t="s">
        <v>567</v>
      </c>
      <c r="G302" s="94" t="s">
        <v>408</v>
      </c>
      <c r="H302" s="95">
        <v>8</v>
      </c>
      <c r="I302" s="96"/>
      <c r="J302" s="97">
        <f>ROUND(I302*H302,2)</f>
        <v>0</v>
      </c>
      <c r="K302" s="98"/>
      <c r="L302" s="8"/>
      <c r="M302" s="231" t="s">
        <v>1</v>
      </c>
      <c r="N302" s="99" t="s">
        <v>36</v>
      </c>
      <c r="O302" s="28"/>
      <c r="P302" s="100">
        <f>O302*H302</f>
        <v>0</v>
      </c>
      <c r="Q302" s="100">
        <v>5.0000000000000001E-4</v>
      </c>
      <c r="R302" s="100">
        <f>Q302*H302</f>
        <v>4.0000000000000001E-3</v>
      </c>
      <c r="S302" s="100">
        <v>0</v>
      </c>
      <c r="T302" s="101">
        <f>S302*H302</f>
        <v>0</v>
      </c>
      <c r="U302" s="154"/>
      <c r="V302" s="154"/>
      <c r="W302" s="154"/>
      <c r="X302" s="154"/>
      <c r="Y302" s="154"/>
      <c r="Z302" s="154"/>
      <c r="AA302" s="154"/>
      <c r="AB302" s="154"/>
      <c r="AC302" s="154"/>
      <c r="AD302" s="154"/>
      <c r="AE302" s="154"/>
      <c r="AR302" s="232" t="s">
        <v>242</v>
      </c>
      <c r="AT302" s="232" t="s">
        <v>138</v>
      </c>
      <c r="AU302" s="232" t="s">
        <v>81</v>
      </c>
      <c r="AY302" s="191" t="s">
        <v>135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91" t="s">
        <v>79</v>
      </c>
      <c r="BK302" s="233">
        <f>ROUND(I302*H302,2)</f>
        <v>0</v>
      </c>
      <c r="BL302" s="191" t="s">
        <v>242</v>
      </c>
      <c r="BM302" s="232" t="s">
        <v>1361</v>
      </c>
    </row>
    <row r="303" spans="1:65" s="15" customFormat="1" ht="24.2" customHeight="1">
      <c r="A303" s="154"/>
      <c r="B303" s="8"/>
      <c r="C303" s="91" t="s">
        <v>503</v>
      </c>
      <c r="D303" s="91" t="s">
        <v>138</v>
      </c>
      <c r="E303" s="92" t="s">
        <v>570</v>
      </c>
      <c r="F303" s="93" t="s">
        <v>571</v>
      </c>
      <c r="G303" s="94" t="s">
        <v>277</v>
      </c>
      <c r="H303" s="95">
        <v>0.218</v>
      </c>
      <c r="I303" s="96"/>
      <c r="J303" s="97">
        <f>ROUND(I303*H303,2)</f>
        <v>0</v>
      </c>
      <c r="K303" s="98"/>
      <c r="L303" s="8"/>
      <c r="M303" s="231" t="s">
        <v>1</v>
      </c>
      <c r="N303" s="99" t="s">
        <v>36</v>
      </c>
      <c r="O303" s="28"/>
      <c r="P303" s="100">
        <f>O303*H303</f>
        <v>0</v>
      </c>
      <c r="Q303" s="100">
        <v>0</v>
      </c>
      <c r="R303" s="100">
        <f>Q303*H303</f>
        <v>0</v>
      </c>
      <c r="S303" s="100">
        <v>0</v>
      </c>
      <c r="T303" s="101">
        <f>S303*H303</f>
        <v>0</v>
      </c>
      <c r="U303" s="154"/>
      <c r="V303" s="154"/>
      <c r="W303" s="154"/>
      <c r="X303" s="154"/>
      <c r="Y303" s="154"/>
      <c r="Z303" s="154"/>
      <c r="AA303" s="154"/>
      <c r="AB303" s="154"/>
      <c r="AC303" s="154"/>
      <c r="AD303" s="154"/>
      <c r="AE303" s="154"/>
      <c r="AR303" s="232" t="s">
        <v>242</v>
      </c>
      <c r="AT303" s="232" t="s">
        <v>138</v>
      </c>
      <c r="AU303" s="232" t="s">
        <v>81</v>
      </c>
      <c r="AY303" s="191" t="s">
        <v>135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91" t="s">
        <v>79</v>
      </c>
      <c r="BK303" s="233">
        <f>ROUND(I303*H303,2)</f>
        <v>0</v>
      </c>
      <c r="BL303" s="191" t="s">
        <v>242</v>
      </c>
      <c r="BM303" s="232" t="s">
        <v>1362</v>
      </c>
    </row>
    <row r="304" spans="1:65" s="15" customFormat="1" ht="24.2" customHeight="1">
      <c r="A304" s="154"/>
      <c r="B304" s="8"/>
      <c r="C304" s="91" t="s">
        <v>508</v>
      </c>
      <c r="D304" s="91" t="s">
        <v>138</v>
      </c>
      <c r="E304" s="92" t="s">
        <v>574</v>
      </c>
      <c r="F304" s="93" t="s">
        <v>575</v>
      </c>
      <c r="G304" s="94" t="s">
        <v>277</v>
      </c>
      <c r="H304" s="95">
        <v>0.218</v>
      </c>
      <c r="I304" s="96"/>
      <c r="J304" s="97">
        <f>ROUND(I304*H304,2)</f>
        <v>0</v>
      </c>
      <c r="K304" s="98"/>
      <c r="L304" s="8"/>
      <c r="M304" s="231" t="s">
        <v>1</v>
      </c>
      <c r="N304" s="99" t="s">
        <v>36</v>
      </c>
      <c r="O304" s="28"/>
      <c r="P304" s="100">
        <f>O304*H304</f>
        <v>0</v>
      </c>
      <c r="Q304" s="100">
        <v>0</v>
      </c>
      <c r="R304" s="100">
        <f>Q304*H304</f>
        <v>0</v>
      </c>
      <c r="S304" s="100">
        <v>0</v>
      </c>
      <c r="T304" s="101">
        <f>S304*H304</f>
        <v>0</v>
      </c>
      <c r="U304" s="154"/>
      <c r="V304" s="154"/>
      <c r="W304" s="154"/>
      <c r="X304" s="154"/>
      <c r="Y304" s="154"/>
      <c r="Z304" s="154"/>
      <c r="AA304" s="154"/>
      <c r="AB304" s="154"/>
      <c r="AC304" s="154"/>
      <c r="AD304" s="154"/>
      <c r="AE304" s="154"/>
      <c r="AR304" s="232" t="s">
        <v>242</v>
      </c>
      <c r="AT304" s="232" t="s">
        <v>138</v>
      </c>
      <c r="AU304" s="232" t="s">
        <v>81</v>
      </c>
      <c r="AY304" s="191" t="s">
        <v>135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91" t="s">
        <v>79</v>
      </c>
      <c r="BK304" s="233">
        <f>ROUND(I304*H304,2)</f>
        <v>0</v>
      </c>
      <c r="BL304" s="191" t="s">
        <v>242</v>
      </c>
      <c r="BM304" s="232" t="s">
        <v>1363</v>
      </c>
    </row>
    <row r="305" spans="1:65" s="81" customFormat="1" ht="22.9" customHeight="1">
      <c r="B305" s="80"/>
      <c r="D305" s="82" t="s">
        <v>70</v>
      </c>
      <c r="E305" s="89" t="s">
        <v>577</v>
      </c>
      <c r="F305" s="89" t="s">
        <v>578</v>
      </c>
      <c r="J305" s="90">
        <f>BK305</f>
        <v>0</v>
      </c>
      <c r="L305" s="80"/>
      <c r="M305" s="85"/>
      <c r="N305" s="86"/>
      <c r="O305" s="86"/>
      <c r="P305" s="87">
        <f>SUM(P306:P336)</f>
        <v>0</v>
      </c>
      <c r="Q305" s="86"/>
      <c r="R305" s="87">
        <f>SUM(R306:R336)</f>
        <v>4.2665000000000003E-3</v>
      </c>
      <c r="S305" s="86"/>
      <c r="T305" s="88">
        <f>SUM(T306:T336)</f>
        <v>0</v>
      </c>
      <c r="AR305" s="82" t="s">
        <v>81</v>
      </c>
      <c r="AT305" s="229" t="s">
        <v>70</v>
      </c>
      <c r="AU305" s="229" t="s">
        <v>79</v>
      </c>
      <c r="AY305" s="82" t="s">
        <v>135</v>
      </c>
      <c r="BK305" s="230">
        <f>SUM(BK306:BK336)</f>
        <v>0</v>
      </c>
    </row>
    <row r="306" spans="1:65" s="15" customFormat="1" ht="33" customHeight="1">
      <c r="A306" s="154"/>
      <c r="B306" s="8"/>
      <c r="C306" s="91" t="s">
        <v>512</v>
      </c>
      <c r="D306" s="91" t="s">
        <v>138</v>
      </c>
      <c r="E306" s="92" t="s">
        <v>609</v>
      </c>
      <c r="F306" s="93" t="s">
        <v>610</v>
      </c>
      <c r="G306" s="94" t="s">
        <v>179</v>
      </c>
      <c r="H306" s="95">
        <v>51</v>
      </c>
      <c r="I306" s="96"/>
      <c r="J306" s="97">
        <f>ROUND(I306*H306,2)</f>
        <v>0</v>
      </c>
      <c r="K306" s="98"/>
      <c r="L306" s="8"/>
      <c r="M306" s="231" t="s">
        <v>1</v>
      </c>
      <c r="N306" s="99" t="s">
        <v>36</v>
      </c>
      <c r="O306" s="28"/>
      <c r="P306" s="100">
        <f>O306*H306</f>
        <v>0</v>
      </c>
      <c r="Q306" s="100">
        <v>0</v>
      </c>
      <c r="R306" s="100">
        <f>Q306*H306</f>
        <v>0</v>
      </c>
      <c r="S306" s="100">
        <v>0</v>
      </c>
      <c r="T306" s="101">
        <f>S306*H306</f>
        <v>0</v>
      </c>
      <c r="U306" s="154"/>
      <c r="V306" s="154"/>
      <c r="W306" s="154"/>
      <c r="X306" s="154"/>
      <c r="Y306" s="154"/>
      <c r="Z306" s="154"/>
      <c r="AA306" s="154"/>
      <c r="AB306" s="154"/>
      <c r="AC306" s="154"/>
      <c r="AD306" s="154"/>
      <c r="AE306" s="154"/>
      <c r="AR306" s="232" t="s">
        <v>242</v>
      </c>
      <c r="AT306" s="232" t="s">
        <v>138</v>
      </c>
      <c r="AU306" s="232" t="s">
        <v>81</v>
      </c>
      <c r="AY306" s="191" t="s">
        <v>135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91" t="s">
        <v>79</v>
      </c>
      <c r="BK306" s="233">
        <f>ROUND(I306*H306,2)</f>
        <v>0</v>
      </c>
      <c r="BL306" s="191" t="s">
        <v>242</v>
      </c>
      <c r="BM306" s="232" t="s">
        <v>1364</v>
      </c>
    </row>
    <row r="307" spans="1:65" s="103" customFormat="1">
      <c r="B307" s="102"/>
      <c r="D307" s="104" t="s">
        <v>144</v>
      </c>
      <c r="E307" s="105" t="s">
        <v>1</v>
      </c>
      <c r="F307" s="106" t="s">
        <v>614</v>
      </c>
      <c r="H307" s="105" t="s">
        <v>1</v>
      </c>
      <c r="L307" s="102"/>
      <c r="M307" s="107"/>
      <c r="N307" s="108"/>
      <c r="O307" s="108"/>
      <c r="P307" s="108"/>
      <c r="Q307" s="108"/>
      <c r="R307" s="108"/>
      <c r="S307" s="108"/>
      <c r="T307" s="109"/>
      <c r="AT307" s="105" t="s">
        <v>144</v>
      </c>
      <c r="AU307" s="105" t="s">
        <v>81</v>
      </c>
      <c r="AV307" s="103" t="s">
        <v>79</v>
      </c>
      <c r="AW307" s="103" t="s">
        <v>29</v>
      </c>
      <c r="AX307" s="103" t="s">
        <v>71</v>
      </c>
      <c r="AY307" s="105" t="s">
        <v>135</v>
      </c>
    </row>
    <row r="308" spans="1:65" s="103" customFormat="1">
      <c r="B308" s="102"/>
      <c r="D308" s="104" t="s">
        <v>144</v>
      </c>
      <c r="E308" s="105" t="s">
        <v>1</v>
      </c>
      <c r="F308" s="106" t="s">
        <v>1281</v>
      </c>
      <c r="H308" s="105" t="s">
        <v>1</v>
      </c>
      <c r="L308" s="102"/>
      <c r="M308" s="107"/>
      <c r="N308" s="108"/>
      <c r="O308" s="108"/>
      <c r="P308" s="108"/>
      <c r="Q308" s="108"/>
      <c r="R308" s="108"/>
      <c r="S308" s="108"/>
      <c r="T308" s="109"/>
      <c r="AT308" s="105" t="s">
        <v>144</v>
      </c>
      <c r="AU308" s="105" t="s">
        <v>81</v>
      </c>
      <c r="AV308" s="103" t="s">
        <v>79</v>
      </c>
      <c r="AW308" s="103" t="s">
        <v>29</v>
      </c>
      <c r="AX308" s="103" t="s">
        <v>71</v>
      </c>
      <c r="AY308" s="105" t="s">
        <v>135</v>
      </c>
    </row>
    <row r="309" spans="1:65" s="111" customFormat="1">
      <c r="B309" s="110"/>
      <c r="D309" s="104" t="s">
        <v>144</v>
      </c>
      <c r="E309" s="112" t="s">
        <v>1</v>
      </c>
      <c r="F309" s="113" t="s">
        <v>615</v>
      </c>
      <c r="H309" s="114">
        <v>51</v>
      </c>
      <c r="L309" s="110"/>
      <c r="M309" s="115"/>
      <c r="N309" s="116"/>
      <c r="O309" s="116"/>
      <c r="P309" s="116"/>
      <c r="Q309" s="116"/>
      <c r="R309" s="116"/>
      <c r="S309" s="116"/>
      <c r="T309" s="117"/>
      <c r="AT309" s="112" t="s">
        <v>144</v>
      </c>
      <c r="AU309" s="112" t="s">
        <v>81</v>
      </c>
      <c r="AV309" s="111" t="s">
        <v>81</v>
      </c>
      <c r="AW309" s="111" t="s">
        <v>29</v>
      </c>
      <c r="AX309" s="111" t="s">
        <v>71</v>
      </c>
      <c r="AY309" s="112" t="s">
        <v>135</v>
      </c>
    </row>
    <row r="310" spans="1:65" s="119" customFormat="1">
      <c r="B310" s="118"/>
      <c r="D310" s="104" t="s">
        <v>144</v>
      </c>
      <c r="E310" s="120" t="s">
        <v>1</v>
      </c>
      <c r="F310" s="121" t="s">
        <v>156</v>
      </c>
      <c r="H310" s="122">
        <v>51</v>
      </c>
      <c r="L310" s="118"/>
      <c r="M310" s="123"/>
      <c r="N310" s="124"/>
      <c r="O310" s="124"/>
      <c r="P310" s="124"/>
      <c r="Q310" s="124"/>
      <c r="R310" s="124"/>
      <c r="S310" s="124"/>
      <c r="T310" s="125"/>
      <c r="AT310" s="120" t="s">
        <v>144</v>
      </c>
      <c r="AU310" s="120" t="s">
        <v>81</v>
      </c>
      <c r="AV310" s="119" t="s">
        <v>142</v>
      </c>
      <c r="AW310" s="119" t="s">
        <v>29</v>
      </c>
      <c r="AX310" s="119" t="s">
        <v>79</v>
      </c>
      <c r="AY310" s="120" t="s">
        <v>135</v>
      </c>
    </row>
    <row r="311" spans="1:65" s="15" customFormat="1" ht="24.2" customHeight="1">
      <c r="A311" s="154"/>
      <c r="B311" s="8"/>
      <c r="C311" s="126" t="s">
        <v>516</v>
      </c>
      <c r="D311" s="126" t="s">
        <v>190</v>
      </c>
      <c r="E311" s="127" t="s">
        <v>620</v>
      </c>
      <c r="F311" s="128" t="s">
        <v>621</v>
      </c>
      <c r="G311" s="129" t="s">
        <v>179</v>
      </c>
      <c r="H311" s="130">
        <v>58.65</v>
      </c>
      <c r="I311" s="131"/>
      <c r="J311" s="132">
        <f>ROUND(I311*H311,2)</f>
        <v>0</v>
      </c>
      <c r="K311" s="133"/>
      <c r="L311" s="234"/>
      <c r="M311" s="235" t="s">
        <v>1</v>
      </c>
      <c r="N311" s="134" t="s">
        <v>36</v>
      </c>
      <c r="O311" s="28"/>
      <c r="P311" s="100">
        <f>O311*H311</f>
        <v>0</v>
      </c>
      <c r="Q311" s="100">
        <v>1.0000000000000001E-5</v>
      </c>
      <c r="R311" s="100">
        <f>Q311*H311</f>
        <v>5.865E-4</v>
      </c>
      <c r="S311" s="100">
        <v>0</v>
      </c>
      <c r="T311" s="101">
        <f>S311*H311</f>
        <v>0</v>
      </c>
      <c r="U311" s="154"/>
      <c r="V311" s="154"/>
      <c r="W311" s="154"/>
      <c r="X311" s="154"/>
      <c r="Y311" s="154"/>
      <c r="Z311" s="154"/>
      <c r="AA311" s="154"/>
      <c r="AB311" s="154"/>
      <c r="AC311" s="154"/>
      <c r="AD311" s="154"/>
      <c r="AE311" s="154"/>
      <c r="AR311" s="232" t="s">
        <v>335</v>
      </c>
      <c r="AT311" s="232" t="s">
        <v>190</v>
      </c>
      <c r="AU311" s="232" t="s">
        <v>81</v>
      </c>
      <c r="AY311" s="191" t="s">
        <v>135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91" t="s">
        <v>79</v>
      </c>
      <c r="BK311" s="233">
        <f>ROUND(I311*H311,2)</f>
        <v>0</v>
      </c>
      <c r="BL311" s="191" t="s">
        <v>242</v>
      </c>
      <c r="BM311" s="232" t="s">
        <v>1365</v>
      </c>
    </row>
    <row r="312" spans="1:65" s="111" customFormat="1">
      <c r="B312" s="110"/>
      <c r="D312" s="104" t="s">
        <v>144</v>
      </c>
      <c r="E312" s="112" t="s">
        <v>1</v>
      </c>
      <c r="F312" s="113" t="s">
        <v>423</v>
      </c>
      <c r="H312" s="114">
        <v>51</v>
      </c>
      <c r="L312" s="110"/>
      <c r="M312" s="115"/>
      <c r="N312" s="116"/>
      <c r="O312" s="116"/>
      <c r="P312" s="116"/>
      <c r="Q312" s="116"/>
      <c r="R312" s="116"/>
      <c r="S312" s="116"/>
      <c r="T312" s="117"/>
      <c r="AT312" s="112" t="s">
        <v>144</v>
      </c>
      <c r="AU312" s="112" t="s">
        <v>81</v>
      </c>
      <c r="AV312" s="111" t="s">
        <v>81</v>
      </c>
      <c r="AW312" s="111" t="s">
        <v>29</v>
      </c>
      <c r="AX312" s="111" t="s">
        <v>79</v>
      </c>
      <c r="AY312" s="112" t="s">
        <v>135</v>
      </c>
    </row>
    <row r="313" spans="1:65" s="111" customFormat="1">
      <c r="B313" s="110"/>
      <c r="D313" s="104" t="s">
        <v>144</v>
      </c>
      <c r="F313" s="113" t="s">
        <v>1366</v>
      </c>
      <c r="H313" s="114">
        <v>58.65</v>
      </c>
      <c r="L313" s="110"/>
      <c r="M313" s="115"/>
      <c r="N313" s="116"/>
      <c r="O313" s="116"/>
      <c r="P313" s="116"/>
      <c r="Q313" s="116"/>
      <c r="R313" s="116"/>
      <c r="S313" s="116"/>
      <c r="T313" s="117"/>
      <c r="AT313" s="112" t="s">
        <v>144</v>
      </c>
      <c r="AU313" s="112" t="s">
        <v>81</v>
      </c>
      <c r="AV313" s="111" t="s">
        <v>81</v>
      </c>
      <c r="AW313" s="111" t="s">
        <v>4</v>
      </c>
      <c r="AX313" s="111" t="s">
        <v>79</v>
      </c>
      <c r="AY313" s="112" t="s">
        <v>135</v>
      </c>
    </row>
    <row r="314" spans="1:65" s="15" customFormat="1" ht="24.2" customHeight="1">
      <c r="A314" s="154"/>
      <c r="B314" s="8"/>
      <c r="C314" s="91" t="s">
        <v>520</v>
      </c>
      <c r="D314" s="91" t="s">
        <v>138</v>
      </c>
      <c r="E314" s="92" t="s">
        <v>631</v>
      </c>
      <c r="F314" s="93" t="s">
        <v>632</v>
      </c>
      <c r="G314" s="94" t="s">
        <v>149</v>
      </c>
      <c r="H314" s="95">
        <v>20</v>
      </c>
      <c r="I314" s="96"/>
      <c r="J314" s="97">
        <f>ROUND(I314*H314,2)</f>
        <v>0</v>
      </c>
      <c r="K314" s="98"/>
      <c r="L314" s="8"/>
      <c r="M314" s="231" t="s">
        <v>1</v>
      </c>
      <c r="N314" s="99" t="s">
        <v>36</v>
      </c>
      <c r="O314" s="28"/>
      <c r="P314" s="100">
        <f>O314*H314</f>
        <v>0</v>
      </c>
      <c r="Q314" s="100">
        <v>0</v>
      </c>
      <c r="R314" s="100">
        <f>Q314*H314</f>
        <v>0</v>
      </c>
      <c r="S314" s="100">
        <v>0</v>
      </c>
      <c r="T314" s="101">
        <f>S314*H314</f>
        <v>0</v>
      </c>
      <c r="U314" s="154"/>
      <c r="V314" s="154"/>
      <c r="W314" s="154"/>
      <c r="X314" s="154"/>
      <c r="Y314" s="154"/>
      <c r="Z314" s="154"/>
      <c r="AA314" s="154"/>
      <c r="AB314" s="154"/>
      <c r="AC314" s="154"/>
      <c r="AD314" s="154"/>
      <c r="AE314" s="154"/>
      <c r="AR314" s="232" t="s">
        <v>242</v>
      </c>
      <c r="AT314" s="232" t="s">
        <v>138</v>
      </c>
      <c r="AU314" s="232" t="s">
        <v>81</v>
      </c>
      <c r="AY314" s="191" t="s">
        <v>135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91" t="s">
        <v>79</v>
      </c>
      <c r="BK314" s="233">
        <f>ROUND(I314*H314,2)</f>
        <v>0</v>
      </c>
      <c r="BL314" s="191" t="s">
        <v>242</v>
      </c>
      <c r="BM314" s="232" t="s">
        <v>1367</v>
      </c>
    </row>
    <row r="315" spans="1:65" s="15" customFormat="1" ht="24.2" customHeight="1">
      <c r="A315" s="154"/>
      <c r="B315" s="8"/>
      <c r="C315" s="91" t="s">
        <v>524</v>
      </c>
      <c r="D315" s="91" t="s">
        <v>138</v>
      </c>
      <c r="E315" s="92" t="s">
        <v>635</v>
      </c>
      <c r="F315" s="93" t="s">
        <v>636</v>
      </c>
      <c r="G315" s="94" t="s">
        <v>149</v>
      </c>
      <c r="H315" s="95">
        <v>4</v>
      </c>
      <c r="I315" s="96"/>
      <c r="J315" s="97">
        <f>ROUND(I315*H315,2)</f>
        <v>0</v>
      </c>
      <c r="K315" s="98"/>
      <c r="L315" s="8"/>
      <c r="M315" s="231" t="s">
        <v>1</v>
      </c>
      <c r="N315" s="99" t="s">
        <v>36</v>
      </c>
      <c r="O315" s="28"/>
      <c r="P315" s="100">
        <f>O315*H315</f>
        <v>0</v>
      </c>
      <c r="Q315" s="100">
        <v>0</v>
      </c>
      <c r="R315" s="100">
        <f>Q315*H315</f>
        <v>0</v>
      </c>
      <c r="S315" s="100">
        <v>0</v>
      </c>
      <c r="T315" s="101">
        <f>S315*H315</f>
        <v>0</v>
      </c>
      <c r="U315" s="154"/>
      <c r="V315" s="154"/>
      <c r="W315" s="154"/>
      <c r="X315" s="154"/>
      <c r="Y315" s="154"/>
      <c r="Z315" s="154"/>
      <c r="AA315" s="154"/>
      <c r="AB315" s="154"/>
      <c r="AC315" s="154"/>
      <c r="AD315" s="154"/>
      <c r="AE315" s="154"/>
      <c r="AR315" s="232" t="s">
        <v>242</v>
      </c>
      <c r="AT315" s="232" t="s">
        <v>138</v>
      </c>
      <c r="AU315" s="232" t="s">
        <v>81</v>
      </c>
      <c r="AY315" s="191" t="s">
        <v>135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91" t="s">
        <v>79</v>
      </c>
      <c r="BK315" s="233">
        <f>ROUND(I315*H315,2)</f>
        <v>0</v>
      </c>
      <c r="BL315" s="191" t="s">
        <v>242</v>
      </c>
      <c r="BM315" s="232" t="s">
        <v>1368</v>
      </c>
    </row>
    <row r="316" spans="1:65" s="103" customFormat="1">
      <c r="B316" s="102"/>
      <c r="D316" s="104" t="s">
        <v>144</v>
      </c>
      <c r="E316" s="105" t="s">
        <v>1</v>
      </c>
      <c r="F316" s="106" t="s">
        <v>1281</v>
      </c>
      <c r="H316" s="105" t="s">
        <v>1</v>
      </c>
      <c r="L316" s="102"/>
      <c r="M316" s="107"/>
      <c r="N316" s="108"/>
      <c r="O316" s="108"/>
      <c r="P316" s="108"/>
      <c r="Q316" s="108"/>
      <c r="R316" s="108"/>
      <c r="S316" s="108"/>
      <c r="T316" s="109"/>
      <c r="AT316" s="105" t="s">
        <v>144</v>
      </c>
      <c r="AU316" s="105" t="s">
        <v>81</v>
      </c>
      <c r="AV316" s="103" t="s">
        <v>79</v>
      </c>
      <c r="AW316" s="103" t="s">
        <v>29</v>
      </c>
      <c r="AX316" s="103" t="s">
        <v>71</v>
      </c>
      <c r="AY316" s="105" t="s">
        <v>135</v>
      </c>
    </row>
    <row r="317" spans="1:65" s="111" customFormat="1">
      <c r="B317" s="110"/>
      <c r="D317" s="104" t="s">
        <v>144</v>
      </c>
      <c r="E317" s="112" t="s">
        <v>1</v>
      </c>
      <c r="F317" s="113" t="s">
        <v>1369</v>
      </c>
      <c r="H317" s="114">
        <v>4</v>
      </c>
      <c r="L317" s="110"/>
      <c r="M317" s="115"/>
      <c r="N317" s="116"/>
      <c r="O317" s="116"/>
      <c r="P317" s="116"/>
      <c r="Q317" s="116"/>
      <c r="R317" s="116"/>
      <c r="S317" s="116"/>
      <c r="T317" s="117"/>
      <c r="AT317" s="112" t="s">
        <v>144</v>
      </c>
      <c r="AU317" s="112" t="s">
        <v>81</v>
      </c>
      <c r="AV317" s="111" t="s">
        <v>81</v>
      </c>
      <c r="AW317" s="111" t="s">
        <v>29</v>
      </c>
      <c r="AX317" s="111" t="s">
        <v>79</v>
      </c>
      <c r="AY317" s="112" t="s">
        <v>135</v>
      </c>
    </row>
    <row r="318" spans="1:65" s="15" customFormat="1" ht="16.5" customHeight="1">
      <c r="A318" s="154"/>
      <c r="B318" s="8"/>
      <c r="C318" s="126" t="s">
        <v>528</v>
      </c>
      <c r="D318" s="126" t="s">
        <v>190</v>
      </c>
      <c r="E318" s="127" t="s">
        <v>641</v>
      </c>
      <c r="F318" s="128" t="s">
        <v>642</v>
      </c>
      <c r="G318" s="129" t="s">
        <v>149</v>
      </c>
      <c r="H318" s="130">
        <v>4</v>
      </c>
      <c r="I318" s="131"/>
      <c r="J318" s="132">
        <f>ROUND(I318*H318,2)</f>
        <v>0</v>
      </c>
      <c r="K318" s="133"/>
      <c r="L318" s="234"/>
      <c r="M318" s="235" t="s">
        <v>1</v>
      </c>
      <c r="N318" s="134" t="s">
        <v>36</v>
      </c>
      <c r="O318" s="28"/>
      <c r="P318" s="100">
        <f>O318*H318</f>
        <v>0</v>
      </c>
      <c r="Q318" s="100">
        <v>3.0000000000000001E-5</v>
      </c>
      <c r="R318" s="100">
        <f>Q318*H318</f>
        <v>1.2E-4</v>
      </c>
      <c r="S318" s="100">
        <v>0</v>
      </c>
      <c r="T318" s="101">
        <f>S318*H318</f>
        <v>0</v>
      </c>
      <c r="U318" s="154"/>
      <c r="V318" s="154"/>
      <c r="W318" s="154"/>
      <c r="X318" s="154"/>
      <c r="Y318" s="154"/>
      <c r="Z318" s="154"/>
      <c r="AA318" s="154"/>
      <c r="AB318" s="154"/>
      <c r="AC318" s="154"/>
      <c r="AD318" s="154"/>
      <c r="AE318" s="154"/>
      <c r="AR318" s="232" t="s">
        <v>335</v>
      </c>
      <c r="AT318" s="232" t="s">
        <v>190</v>
      </c>
      <c r="AU318" s="232" t="s">
        <v>81</v>
      </c>
      <c r="AY318" s="191" t="s">
        <v>135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91" t="s">
        <v>79</v>
      </c>
      <c r="BK318" s="233">
        <f>ROUND(I318*H318,2)</f>
        <v>0</v>
      </c>
      <c r="BL318" s="191" t="s">
        <v>242</v>
      </c>
      <c r="BM318" s="232" t="s">
        <v>1370</v>
      </c>
    </row>
    <row r="319" spans="1:65" s="15" customFormat="1" ht="16.5" customHeight="1">
      <c r="A319" s="154"/>
      <c r="B319" s="8"/>
      <c r="C319" s="126" t="s">
        <v>532</v>
      </c>
      <c r="D319" s="126" t="s">
        <v>190</v>
      </c>
      <c r="E319" s="127" t="s">
        <v>645</v>
      </c>
      <c r="F319" s="128" t="s">
        <v>646</v>
      </c>
      <c r="G319" s="129" t="s">
        <v>149</v>
      </c>
      <c r="H319" s="130">
        <v>4</v>
      </c>
      <c r="I319" s="131"/>
      <c r="J319" s="132">
        <f>ROUND(I319*H319,2)</f>
        <v>0</v>
      </c>
      <c r="K319" s="133"/>
      <c r="L319" s="234"/>
      <c r="M319" s="235" t="s">
        <v>1</v>
      </c>
      <c r="N319" s="134" t="s">
        <v>36</v>
      </c>
      <c r="O319" s="28"/>
      <c r="P319" s="100">
        <f>O319*H319</f>
        <v>0</v>
      </c>
      <c r="Q319" s="100">
        <v>1.0000000000000001E-5</v>
      </c>
      <c r="R319" s="100">
        <f>Q319*H319</f>
        <v>4.0000000000000003E-5</v>
      </c>
      <c r="S319" s="100">
        <v>0</v>
      </c>
      <c r="T319" s="101">
        <f>S319*H319</f>
        <v>0</v>
      </c>
      <c r="U319" s="154"/>
      <c r="V319" s="154"/>
      <c r="W319" s="154"/>
      <c r="X319" s="154"/>
      <c r="Y319" s="154"/>
      <c r="Z319" s="154"/>
      <c r="AA319" s="154"/>
      <c r="AB319" s="154"/>
      <c r="AC319" s="154"/>
      <c r="AD319" s="154"/>
      <c r="AE319" s="154"/>
      <c r="AR319" s="232" t="s">
        <v>335</v>
      </c>
      <c r="AT319" s="232" t="s">
        <v>190</v>
      </c>
      <c r="AU319" s="232" t="s">
        <v>81</v>
      </c>
      <c r="AY319" s="191" t="s">
        <v>135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91" t="s">
        <v>79</v>
      </c>
      <c r="BK319" s="233">
        <f>ROUND(I319*H319,2)</f>
        <v>0</v>
      </c>
      <c r="BL319" s="191" t="s">
        <v>242</v>
      </c>
      <c r="BM319" s="232" t="s">
        <v>1371</v>
      </c>
    </row>
    <row r="320" spans="1:65" s="15" customFormat="1" ht="21.75" customHeight="1">
      <c r="A320" s="154"/>
      <c r="B320" s="8"/>
      <c r="C320" s="126" t="s">
        <v>536</v>
      </c>
      <c r="D320" s="126" t="s">
        <v>190</v>
      </c>
      <c r="E320" s="127" t="s">
        <v>649</v>
      </c>
      <c r="F320" s="128" t="s">
        <v>650</v>
      </c>
      <c r="G320" s="129" t="s">
        <v>149</v>
      </c>
      <c r="H320" s="130">
        <v>4</v>
      </c>
      <c r="I320" s="131"/>
      <c r="J320" s="132">
        <f>ROUND(I320*H320,2)</f>
        <v>0</v>
      </c>
      <c r="K320" s="133"/>
      <c r="L320" s="234"/>
      <c r="M320" s="235" t="s">
        <v>1</v>
      </c>
      <c r="N320" s="134" t="s">
        <v>36</v>
      </c>
      <c r="O320" s="28"/>
      <c r="P320" s="100">
        <f>O320*H320</f>
        <v>0</v>
      </c>
      <c r="Q320" s="100">
        <v>4.0000000000000003E-5</v>
      </c>
      <c r="R320" s="100">
        <f>Q320*H320</f>
        <v>1.6000000000000001E-4</v>
      </c>
      <c r="S320" s="100">
        <v>0</v>
      </c>
      <c r="T320" s="101">
        <f>S320*H320</f>
        <v>0</v>
      </c>
      <c r="U320" s="154"/>
      <c r="V320" s="154"/>
      <c r="W320" s="154"/>
      <c r="X320" s="154"/>
      <c r="Y320" s="154"/>
      <c r="Z320" s="154"/>
      <c r="AA320" s="154"/>
      <c r="AB320" s="154"/>
      <c r="AC320" s="154"/>
      <c r="AD320" s="154"/>
      <c r="AE320" s="154"/>
      <c r="AR320" s="232" t="s">
        <v>335</v>
      </c>
      <c r="AT320" s="232" t="s">
        <v>190</v>
      </c>
      <c r="AU320" s="232" t="s">
        <v>81</v>
      </c>
      <c r="AY320" s="191" t="s">
        <v>135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91" t="s">
        <v>79</v>
      </c>
      <c r="BK320" s="233">
        <f>ROUND(I320*H320,2)</f>
        <v>0</v>
      </c>
      <c r="BL320" s="191" t="s">
        <v>242</v>
      </c>
      <c r="BM320" s="232" t="s">
        <v>1372</v>
      </c>
    </row>
    <row r="321" spans="1:65" s="15" customFormat="1" ht="33" customHeight="1">
      <c r="A321" s="154"/>
      <c r="B321" s="8"/>
      <c r="C321" s="91" t="s">
        <v>540</v>
      </c>
      <c r="D321" s="91" t="s">
        <v>138</v>
      </c>
      <c r="E321" s="92" t="s">
        <v>709</v>
      </c>
      <c r="F321" s="93" t="s">
        <v>710</v>
      </c>
      <c r="G321" s="94" t="s">
        <v>149</v>
      </c>
      <c r="H321" s="95">
        <v>7</v>
      </c>
      <c r="I321" s="96"/>
      <c r="J321" s="97">
        <f>ROUND(I321*H321,2)</f>
        <v>0</v>
      </c>
      <c r="K321" s="98"/>
      <c r="L321" s="8"/>
      <c r="M321" s="231" t="s">
        <v>1</v>
      </c>
      <c r="N321" s="99" t="s">
        <v>36</v>
      </c>
      <c r="O321" s="28"/>
      <c r="P321" s="100">
        <f>O321*H321</f>
        <v>0</v>
      </c>
      <c r="Q321" s="100">
        <v>0</v>
      </c>
      <c r="R321" s="100">
        <f>Q321*H321</f>
        <v>0</v>
      </c>
      <c r="S321" s="100">
        <v>0</v>
      </c>
      <c r="T321" s="101">
        <f>S321*H321</f>
        <v>0</v>
      </c>
      <c r="U321" s="154"/>
      <c r="V321" s="154"/>
      <c r="W321" s="154"/>
      <c r="X321" s="154"/>
      <c r="Y321" s="154"/>
      <c r="Z321" s="154"/>
      <c r="AA321" s="154"/>
      <c r="AB321" s="154"/>
      <c r="AC321" s="154"/>
      <c r="AD321" s="154"/>
      <c r="AE321" s="154"/>
      <c r="AR321" s="232" t="s">
        <v>242</v>
      </c>
      <c r="AT321" s="232" t="s">
        <v>138</v>
      </c>
      <c r="AU321" s="232" t="s">
        <v>81</v>
      </c>
      <c r="AY321" s="191" t="s">
        <v>135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91" t="s">
        <v>79</v>
      </c>
      <c r="BK321" s="233">
        <f>ROUND(I321*H321,2)</f>
        <v>0</v>
      </c>
      <c r="BL321" s="191" t="s">
        <v>242</v>
      </c>
      <c r="BM321" s="232" t="s">
        <v>1373</v>
      </c>
    </row>
    <row r="322" spans="1:65" s="103" customFormat="1">
      <c r="B322" s="102"/>
      <c r="D322" s="104" t="s">
        <v>144</v>
      </c>
      <c r="E322" s="105" t="s">
        <v>1</v>
      </c>
      <c r="F322" s="106" t="s">
        <v>1286</v>
      </c>
      <c r="H322" s="105" t="s">
        <v>1</v>
      </c>
      <c r="L322" s="102"/>
      <c r="M322" s="107"/>
      <c r="N322" s="108"/>
      <c r="O322" s="108"/>
      <c r="P322" s="108"/>
      <c r="Q322" s="108"/>
      <c r="R322" s="108"/>
      <c r="S322" s="108"/>
      <c r="T322" s="109"/>
      <c r="AT322" s="105" t="s">
        <v>144</v>
      </c>
      <c r="AU322" s="105" t="s">
        <v>81</v>
      </c>
      <c r="AV322" s="103" t="s">
        <v>79</v>
      </c>
      <c r="AW322" s="103" t="s">
        <v>29</v>
      </c>
      <c r="AX322" s="103" t="s">
        <v>71</v>
      </c>
      <c r="AY322" s="105" t="s">
        <v>135</v>
      </c>
    </row>
    <row r="323" spans="1:65" s="111" customFormat="1">
      <c r="B323" s="110"/>
      <c r="D323" s="104" t="s">
        <v>144</v>
      </c>
      <c r="E323" s="112" t="s">
        <v>1</v>
      </c>
      <c r="F323" s="113" t="s">
        <v>157</v>
      </c>
      <c r="H323" s="114">
        <v>3</v>
      </c>
      <c r="L323" s="110"/>
      <c r="M323" s="115"/>
      <c r="N323" s="116"/>
      <c r="O323" s="116"/>
      <c r="P323" s="116"/>
      <c r="Q323" s="116"/>
      <c r="R323" s="116"/>
      <c r="S323" s="116"/>
      <c r="T323" s="117"/>
      <c r="AT323" s="112" t="s">
        <v>144</v>
      </c>
      <c r="AU323" s="112" t="s">
        <v>81</v>
      </c>
      <c r="AV323" s="111" t="s">
        <v>81</v>
      </c>
      <c r="AW323" s="111" t="s">
        <v>29</v>
      </c>
      <c r="AX323" s="111" t="s">
        <v>71</v>
      </c>
      <c r="AY323" s="112" t="s">
        <v>135</v>
      </c>
    </row>
    <row r="324" spans="1:65" s="103" customFormat="1">
      <c r="B324" s="102"/>
      <c r="D324" s="104" t="s">
        <v>144</v>
      </c>
      <c r="E324" s="105" t="s">
        <v>1</v>
      </c>
      <c r="F324" s="106" t="s">
        <v>1287</v>
      </c>
      <c r="H324" s="105" t="s">
        <v>1</v>
      </c>
      <c r="L324" s="102"/>
      <c r="M324" s="107"/>
      <c r="N324" s="108"/>
      <c r="O324" s="108"/>
      <c r="P324" s="108"/>
      <c r="Q324" s="108"/>
      <c r="R324" s="108"/>
      <c r="S324" s="108"/>
      <c r="T324" s="109"/>
      <c r="AT324" s="105" t="s">
        <v>144</v>
      </c>
      <c r="AU324" s="105" t="s">
        <v>81</v>
      </c>
      <c r="AV324" s="103" t="s">
        <v>79</v>
      </c>
      <c r="AW324" s="103" t="s">
        <v>29</v>
      </c>
      <c r="AX324" s="103" t="s">
        <v>71</v>
      </c>
      <c r="AY324" s="105" t="s">
        <v>135</v>
      </c>
    </row>
    <row r="325" spans="1:65" s="111" customFormat="1">
      <c r="B325" s="110"/>
      <c r="D325" s="104" t="s">
        <v>144</v>
      </c>
      <c r="E325" s="112" t="s">
        <v>1</v>
      </c>
      <c r="F325" s="113" t="s">
        <v>142</v>
      </c>
      <c r="H325" s="114">
        <v>4</v>
      </c>
      <c r="L325" s="110"/>
      <c r="M325" s="115"/>
      <c r="N325" s="116"/>
      <c r="O325" s="116"/>
      <c r="P325" s="116"/>
      <c r="Q325" s="116"/>
      <c r="R325" s="116"/>
      <c r="S325" s="116"/>
      <c r="T325" s="117"/>
      <c r="AT325" s="112" t="s">
        <v>144</v>
      </c>
      <c r="AU325" s="112" t="s">
        <v>81</v>
      </c>
      <c r="AV325" s="111" t="s">
        <v>81</v>
      </c>
      <c r="AW325" s="111" t="s">
        <v>29</v>
      </c>
      <c r="AX325" s="111" t="s">
        <v>71</v>
      </c>
      <c r="AY325" s="112" t="s">
        <v>135</v>
      </c>
    </row>
    <row r="326" spans="1:65" s="119" customFormat="1">
      <c r="B326" s="118"/>
      <c r="D326" s="104" t="s">
        <v>144</v>
      </c>
      <c r="E326" s="120" t="s">
        <v>1</v>
      </c>
      <c r="F326" s="121" t="s">
        <v>156</v>
      </c>
      <c r="H326" s="122">
        <v>7</v>
      </c>
      <c r="L326" s="118"/>
      <c r="M326" s="123"/>
      <c r="N326" s="124"/>
      <c r="O326" s="124"/>
      <c r="P326" s="124"/>
      <c r="Q326" s="124"/>
      <c r="R326" s="124"/>
      <c r="S326" s="124"/>
      <c r="T326" s="125"/>
      <c r="AT326" s="120" t="s">
        <v>144</v>
      </c>
      <c r="AU326" s="120" t="s">
        <v>81</v>
      </c>
      <c r="AV326" s="119" t="s">
        <v>142</v>
      </c>
      <c r="AW326" s="119" t="s">
        <v>29</v>
      </c>
      <c r="AX326" s="119" t="s">
        <v>79</v>
      </c>
      <c r="AY326" s="120" t="s">
        <v>135</v>
      </c>
    </row>
    <row r="327" spans="1:65" s="15" customFormat="1" ht="24.2" customHeight="1">
      <c r="A327" s="154"/>
      <c r="B327" s="8"/>
      <c r="C327" s="126" t="s">
        <v>546</v>
      </c>
      <c r="D327" s="126" t="s">
        <v>190</v>
      </c>
      <c r="E327" s="127" t="s">
        <v>713</v>
      </c>
      <c r="F327" s="128" t="s">
        <v>714</v>
      </c>
      <c r="G327" s="129" t="s">
        <v>149</v>
      </c>
      <c r="H327" s="130">
        <v>7</v>
      </c>
      <c r="I327" s="131"/>
      <c r="J327" s="132">
        <f>ROUND(I327*H327,2)</f>
        <v>0</v>
      </c>
      <c r="K327" s="133"/>
      <c r="L327" s="234"/>
      <c r="M327" s="235" t="s">
        <v>1</v>
      </c>
      <c r="N327" s="134" t="s">
        <v>36</v>
      </c>
      <c r="O327" s="28"/>
      <c r="P327" s="100">
        <f>O327*H327</f>
        <v>0</v>
      </c>
      <c r="Q327" s="100">
        <v>4.8000000000000001E-4</v>
      </c>
      <c r="R327" s="100">
        <f>Q327*H327</f>
        <v>3.3600000000000001E-3</v>
      </c>
      <c r="S327" s="100">
        <v>0</v>
      </c>
      <c r="T327" s="101">
        <f>S327*H327</f>
        <v>0</v>
      </c>
      <c r="U327" s="154"/>
      <c r="V327" s="154"/>
      <c r="W327" s="154"/>
      <c r="X327" s="154"/>
      <c r="Y327" s="154"/>
      <c r="Z327" s="154"/>
      <c r="AA327" s="154"/>
      <c r="AB327" s="154"/>
      <c r="AC327" s="154"/>
      <c r="AD327" s="154"/>
      <c r="AE327" s="154"/>
      <c r="AR327" s="232" t="s">
        <v>335</v>
      </c>
      <c r="AT327" s="232" t="s">
        <v>190</v>
      </c>
      <c r="AU327" s="232" t="s">
        <v>81</v>
      </c>
      <c r="AY327" s="191" t="s">
        <v>135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91" t="s">
        <v>79</v>
      </c>
      <c r="BK327" s="233">
        <f>ROUND(I327*H327,2)</f>
        <v>0</v>
      </c>
      <c r="BL327" s="191" t="s">
        <v>242</v>
      </c>
      <c r="BM327" s="232" t="s">
        <v>1374</v>
      </c>
    </row>
    <row r="328" spans="1:65" s="15" customFormat="1" ht="24.2" customHeight="1">
      <c r="A328" s="154"/>
      <c r="B328" s="8"/>
      <c r="C328" s="91" t="s">
        <v>551</v>
      </c>
      <c r="D328" s="91" t="s">
        <v>138</v>
      </c>
      <c r="E328" s="92" t="s">
        <v>705</v>
      </c>
      <c r="F328" s="93" t="s">
        <v>706</v>
      </c>
      <c r="G328" s="94" t="s">
        <v>149</v>
      </c>
      <c r="H328" s="95">
        <v>4</v>
      </c>
      <c r="I328" s="96"/>
      <c r="J328" s="97">
        <f>ROUND(I328*H328,2)</f>
        <v>0</v>
      </c>
      <c r="K328" s="98"/>
      <c r="L328" s="8"/>
      <c r="M328" s="231" t="s">
        <v>1</v>
      </c>
      <c r="N328" s="99" t="s">
        <v>36</v>
      </c>
      <c r="O328" s="28"/>
      <c r="P328" s="100">
        <f>O328*H328</f>
        <v>0</v>
      </c>
      <c r="Q328" s="100">
        <v>0</v>
      </c>
      <c r="R328" s="100">
        <f>Q328*H328</f>
        <v>0</v>
      </c>
      <c r="S328" s="100">
        <v>0</v>
      </c>
      <c r="T328" s="101">
        <f>S328*H328</f>
        <v>0</v>
      </c>
      <c r="U328" s="154"/>
      <c r="V328" s="154"/>
      <c r="W328" s="154"/>
      <c r="X328" s="154"/>
      <c r="Y328" s="154"/>
      <c r="Z328" s="154"/>
      <c r="AA328" s="154"/>
      <c r="AB328" s="154"/>
      <c r="AC328" s="154"/>
      <c r="AD328" s="154"/>
      <c r="AE328" s="154"/>
      <c r="AR328" s="232" t="s">
        <v>242</v>
      </c>
      <c r="AT328" s="232" t="s">
        <v>138</v>
      </c>
      <c r="AU328" s="232" t="s">
        <v>81</v>
      </c>
      <c r="AY328" s="191" t="s">
        <v>135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91" t="s">
        <v>79</v>
      </c>
      <c r="BK328" s="233">
        <f>ROUND(I328*H328,2)</f>
        <v>0</v>
      </c>
      <c r="BL328" s="191" t="s">
        <v>242</v>
      </c>
      <c r="BM328" s="232" t="s">
        <v>1375</v>
      </c>
    </row>
    <row r="329" spans="1:65" s="103" customFormat="1">
      <c r="B329" s="102"/>
      <c r="D329" s="104" t="s">
        <v>144</v>
      </c>
      <c r="E329" s="105" t="s">
        <v>1</v>
      </c>
      <c r="F329" s="106" t="s">
        <v>1286</v>
      </c>
      <c r="H329" s="105" t="s">
        <v>1</v>
      </c>
      <c r="L329" s="102"/>
      <c r="M329" s="107"/>
      <c r="N329" s="108"/>
      <c r="O329" s="108"/>
      <c r="P329" s="108"/>
      <c r="Q329" s="108"/>
      <c r="R329" s="108"/>
      <c r="S329" s="108"/>
      <c r="T329" s="109"/>
      <c r="AT329" s="105" t="s">
        <v>144</v>
      </c>
      <c r="AU329" s="105" t="s">
        <v>81</v>
      </c>
      <c r="AV329" s="103" t="s">
        <v>79</v>
      </c>
      <c r="AW329" s="103" t="s">
        <v>29</v>
      </c>
      <c r="AX329" s="103" t="s">
        <v>71</v>
      </c>
      <c r="AY329" s="105" t="s">
        <v>135</v>
      </c>
    </row>
    <row r="330" spans="1:65" s="111" customFormat="1">
      <c r="B330" s="110"/>
      <c r="D330" s="104" t="s">
        <v>144</v>
      </c>
      <c r="E330" s="112" t="s">
        <v>1</v>
      </c>
      <c r="F330" s="113" t="s">
        <v>81</v>
      </c>
      <c r="H330" s="114">
        <v>2</v>
      </c>
      <c r="L330" s="110"/>
      <c r="M330" s="115"/>
      <c r="N330" s="116"/>
      <c r="O330" s="116"/>
      <c r="P330" s="116"/>
      <c r="Q330" s="116"/>
      <c r="R330" s="116"/>
      <c r="S330" s="116"/>
      <c r="T330" s="117"/>
      <c r="AT330" s="112" t="s">
        <v>144</v>
      </c>
      <c r="AU330" s="112" t="s">
        <v>81</v>
      </c>
      <c r="AV330" s="111" t="s">
        <v>81</v>
      </c>
      <c r="AW330" s="111" t="s">
        <v>29</v>
      </c>
      <c r="AX330" s="111" t="s">
        <v>71</v>
      </c>
      <c r="AY330" s="112" t="s">
        <v>135</v>
      </c>
    </row>
    <row r="331" spans="1:65" s="103" customFormat="1">
      <c r="B331" s="102"/>
      <c r="D331" s="104" t="s">
        <v>144</v>
      </c>
      <c r="E331" s="105" t="s">
        <v>1</v>
      </c>
      <c r="F331" s="106" t="s">
        <v>1376</v>
      </c>
      <c r="H331" s="105" t="s">
        <v>1</v>
      </c>
      <c r="L331" s="102"/>
      <c r="M331" s="107"/>
      <c r="N331" s="108"/>
      <c r="O331" s="108"/>
      <c r="P331" s="108"/>
      <c r="Q331" s="108"/>
      <c r="R331" s="108"/>
      <c r="S331" s="108"/>
      <c r="T331" s="109"/>
      <c r="AT331" s="105" t="s">
        <v>144</v>
      </c>
      <c r="AU331" s="105" t="s">
        <v>81</v>
      </c>
      <c r="AV331" s="103" t="s">
        <v>79</v>
      </c>
      <c r="AW331" s="103" t="s">
        <v>29</v>
      </c>
      <c r="AX331" s="103" t="s">
        <v>71</v>
      </c>
      <c r="AY331" s="105" t="s">
        <v>135</v>
      </c>
    </row>
    <row r="332" spans="1:65" s="111" customFormat="1">
      <c r="B332" s="110"/>
      <c r="D332" s="104" t="s">
        <v>144</v>
      </c>
      <c r="E332" s="112" t="s">
        <v>1</v>
      </c>
      <c r="F332" s="113" t="s">
        <v>81</v>
      </c>
      <c r="H332" s="114">
        <v>2</v>
      </c>
      <c r="L332" s="110"/>
      <c r="M332" s="115"/>
      <c r="N332" s="116"/>
      <c r="O332" s="116"/>
      <c r="P332" s="116"/>
      <c r="Q332" s="116"/>
      <c r="R332" s="116"/>
      <c r="S332" s="116"/>
      <c r="T332" s="117"/>
      <c r="AT332" s="112" t="s">
        <v>144</v>
      </c>
      <c r="AU332" s="112" t="s">
        <v>81</v>
      </c>
      <c r="AV332" s="111" t="s">
        <v>81</v>
      </c>
      <c r="AW332" s="111" t="s">
        <v>29</v>
      </c>
      <c r="AX332" s="111" t="s">
        <v>71</v>
      </c>
      <c r="AY332" s="112" t="s">
        <v>135</v>
      </c>
    </row>
    <row r="333" spans="1:65" s="119" customFormat="1">
      <c r="B333" s="118"/>
      <c r="D333" s="104" t="s">
        <v>144</v>
      </c>
      <c r="E333" s="120" t="s">
        <v>1</v>
      </c>
      <c r="F333" s="121" t="s">
        <v>156</v>
      </c>
      <c r="H333" s="122">
        <v>4</v>
      </c>
      <c r="L333" s="118"/>
      <c r="M333" s="123"/>
      <c r="N333" s="124"/>
      <c r="O333" s="124"/>
      <c r="P333" s="124"/>
      <c r="Q333" s="124"/>
      <c r="R333" s="124"/>
      <c r="S333" s="124"/>
      <c r="T333" s="125"/>
      <c r="AT333" s="120" t="s">
        <v>144</v>
      </c>
      <c r="AU333" s="120" t="s">
        <v>81</v>
      </c>
      <c r="AV333" s="119" t="s">
        <v>142</v>
      </c>
      <c r="AW333" s="119" t="s">
        <v>29</v>
      </c>
      <c r="AX333" s="119" t="s">
        <v>79</v>
      </c>
      <c r="AY333" s="120" t="s">
        <v>135</v>
      </c>
    </row>
    <row r="334" spans="1:65" s="15" customFormat="1" ht="24.2" customHeight="1">
      <c r="A334" s="154"/>
      <c r="B334" s="8"/>
      <c r="C334" s="91" t="s">
        <v>556</v>
      </c>
      <c r="D334" s="91" t="s">
        <v>138</v>
      </c>
      <c r="E334" s="92" t="s">
        <v>717</v>
      </c>
      <c r="F334" s="93" t="s">
        <v>718</v>
      </c>
      <c r="G334" s="94" t="s">
        <v>149</v>
      </c>
      <c r="H334" s="95">
        <v>1</v>
      </c>
      <c r="I334" s="96"/>
      <c r="J334" s="97">
        <f>ROUND(I334*H334,2)</f>
        <v>0</v>
      </c>
      <c r="K334" s="98"/>
      <c r="L334" s="8"/>
      <c r="M334" s="231" t="s">
        <v>1</v>
      </c>
      <c r="N334" s="99" t="s">
        <v>36</v>
      </c>
      <c r="O334" s="28"/>
      <c r="P334" s="100">
        <f>O334*H334</f>
        <v>0</v>
      </c>
      <c r="Q334" s="100">
        <v>0</v>
      </c>
      <c r="R334" s="100">
        <f>Q334*H334</f>
        <v>0</v>
      </c>
      <c r="S334" s="100">
        <v>0</v>
      </c>
      <c r="T334" s="101">
        <f>S334*H334</f>
        <v>0</v>
      </c>
      <c r="U334" s="154"/>
      <c r="V334" s="154"/>
      <c r="W334" s="154"/>
      <c r="X334" s="154"/>
      <c r="Y334" s="154"/>
      <c r="Z334" s="154"/>
      <c r="AA334" s="154"/>
      <c r="AB334" s="154"/>
      <c r="AC334" s="154"/>
      <c r="AD334" s="154"/>
      <c r="AE334" s="154"/>
      <c r="AR334" s="232" t="s">
        <v>242</v>
      </c>
      <c r="AT334" s="232" t="s">
        <v>138</v>
      </c>
      <c r="AU334" s="232" t="s">
        <v>81</v>
      </c>
      <c r="AY334" s="191" t="s">
        <v>135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91" t="s">
        <v>79</v>
      </c>
      <c r="BK334" s="233">
        <f>ROUND(I334*H334,2)</f>
        <v>0</v>
      </c>
      <c r="BL334" s="191" t="s">
        <v>242</v>
      </c>
      <c r="BM334" s="232" t="s">
        <v>1377</v>
      </c>
    </row>
    <row r="335" spans="1:65" s="15" customFormat="1" ht="24.2" customHeight="1">
      <c r="A335" s="154"/>
      <c r="B335" s="8"/>
      <c r="C335" s="91" t="s">
        <v>561</v>
      </c>
      <c r="D335" s="91" t="s">
        <v>138</v>
      </c>
      <c r="E335" s="92" t="s">
        <v>721</v>
      </c>
      <c r="F335" s="93" t="s">
        <v>722</v>
      </c>
      <c r="G335" s="94" t="s">
        <v>277</v>
      </c>
      <c r="H335" s="95">
        <v>4.0000000000000001E-3</v>
      </c>
      <c r="I335" s="96"/>
      <c r="J335" s="97">
        <f>ROUND(I335*H335,2)</f>
        <v>0</v>
      </c>
      <c r="K335" s="98"/>
      <c r="L335" s="8"/>
      <c r="M335" s="231" t="s">
        <v>1</v>
      </c>
      <c r="N335" s="99" t="s">
        <v>36</v>
      </c>
      <c r="O335" s="28"/>
      <c r="P335" s="100">
        <f>O335*H335</f>
        <v>0</v>
      </c>
      <c r="Q335" s="100">
        <v>0</v>
      </c>
      <c r="R335" s="100">
        <f>Q335*H335</f>
        <v>0</v>
      </c>
      <c r="S335" s="100">
        <v>0</v>
      </c>
      <c r="T335" s="101">
        <f>S335*H335</f>
        <v>0</v>
      </c>
      <c r="U335" s="154"/>
      <c r="V335" s="154"/>
      <c r="W335" s="154"/>
      <c r="X335" s="154"/>
      <c r="Y335" s="154"/>
      <c r="Z335" s="154"/>
      <c r="AA335" s="154"/>
      <c r="AB335" s="154"/>
      <c r="AC335" s="154"/>
      <c r="AD335" s="154"/>
      <c r="AE335" s="154"/>
      <c r="AR335" s="232" t="s">
        <v>242</v>
      </c>
      <c r="AT335" s="232" t="s">
        <v>138</v>
      </c>
      <c r="AU335" s="232" t="s">
        <v>81</v>
      </c>
      <c r="AY335" s="191" t="s">
        <v>135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91" t="s">
        <v>79</v>
      </c>
      <c r="BK335" s="233">
        <f>ROUND(I335*H335,2)</f>
        <v>0</v>
      </c>
      <c r="BL335" s="191" t="s">
        <v>242</v>
      </c>
      <c r="BM335" s="232" t="s">
        <v>1378</v>
      </c>
    </row>
    <row r="336" spans="1:65" s="15" customFormat="1" ht="24.2" customHeight="1">
      <c r="A336" s="154"/>
      <c r="B336" s="8"/>
      <c r="C336" s="91" t="s">
        <v>565</v>
      </c>
      <c r="D336" s="91" t="s">
        <v>138</v>
      </c>
      <c r="E336" s="92" t="s">
        <v>725</v>
      </c>
      <c r="F336" s="93" t="s">
        <v>726</v>
      </c>
      <c r="G336" s="94" t="s">
        <v>277</v>
      </c>
      <c r="H336" s="95">
        <v>4.0000000000000001E-3</v>
      </c>
      <c r="I336" s="96"/>
      <c r="J336" s="97">
        <f>ROUND(I336*H336,2)</f>
        <v>0</v>
      </c>
      <c r="K336" s="98"/>
      <c r="L336" s="8"/>
      <c r="M336" s="231" t="s">
        <v>1</v>
      </c>
      <c r="N336" s="99" t="s">
        <v>36</v>
      </c>
      <c r="O336" s="28"/>
      <c r="P336" s="100">
        <f>O336*H336</f>
        <v>0</v>
      </c>
      <c r="Q336" s="100">
        <v>0</v>
      </c>
      <c r="R336" s="100">
        <f>Q336*H336</f>
        <v>0</v>
      </c>
      <c r="S336" s="100">
        <v>0</v>
      </c>
      <c r="T336" s="101">
        <f>S336*H336</f>
        <v>0</v>
      </c>
      <c r="U336" s="154"/>
      <c r="V336" s="154"/>
      <c r="W336" s="154"/>
      <c r="X336" s="154"/>
      <c r="Y336" s="154"/>
      <c r="Z336" s="154"/>
      <c r="AA336" s="154"/>
      <c r="AB336" s="154"/>
      <c r="AC336" s="154"/>
      <c r="AD336" s="154"/>
      <c r="AE336" s="154"/>
      <c r="AR336" s="232" t="s">
        <v>242</v>
      </c>
      <c r="AT336" s="232" t="s">
        <v>138</v>
      </c>
      <c r="AU336" s="232" t="s">
        <v>81</v>
      </c>
      <c r="AY336" s="191" t="s">
        <v>135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91" t="s">
        <v>79</v>
      </c>
      <c r="BK336" s="233">
        <f>ROUND(I336*H336,2)</f>
        <v>0</v>
      </c>
      <c r="BL336" s="191" t="s">
        <v>242</v>
      </c>
      <c r="BM336" s="232" t="s">
        <v>1379</v>
      </c>
    </row>
    <row r="337" spans="1:65" s="81" customFormat="1" ht="22.9" customHeight="1">
      <c r="B337" s="80"/>
      <c r="D337" s="82" t="s">
        <v>70</v>
      </c>
      <c r="E337" s="89" t="s">
        <v>774</v>
      </c>
      <c r="F337" s="89" t="s">
        <v>775</v>
      </c>
      <c r="J337" s="90">
        <f>BK337</f>
        <v>0</v>
      </c>
      <c r="L337" s="80"/>
      <c r="M337" s="85"/>
      <c r="N337" s="86"/>
      <c r="O337" s="86"/>
      <c r="P337" s="87">
        <f>SUM(P338:P353)</f>
        <v>0</v>
      </c>
      <c r="Q337" s="86"/>
      <c r="R337" s="87">
        <f>SUM(R338:R353)</f>
        <v>8.6999999999999994E-3</v>
      </c>
      <c r="S337" s="86"/>
      <c r="T337" s="88">
        <f>SUM(T338:T353)</f>
        <v>0</v>
      </c>
      <c r="AR337" s="82" t="s">
        <v>81</v>
      </c>
      <c r="AT337" s="229" t="s">
        <v>70</v>
      </c>
      <c r="AU337" s="229" t="s">
        <v>79</v>
      </c>
      <c r="AY337" s="82" t="s">
        <v>135</v>
      </c>
      <c r="BK337" s="230">
        <f>SUM(BK338:BK353)</f>
        <v>0</v>
      </c>
    </row>
    <row r="338" spans="1:65" s="15" customFormat="1" ht="21.75" customHeight="1">
      <c r="A338" s="154"/>
      <c r="B338" s="8"/>
      <c r="C338" s="91" t="s">
        <v>569</v>
      </c>
      <c r="D338" s="91" t="s">
        <v>138</v>
      </c>
      <c r="E338" s="92" t="s">
        <v>777</v>
      </c>
      <c r="F338" s="93" t="s">
        <v>778</v>
      </c>
      <c r="G338" s="94" t="s">
        <v>149</v>
      </c>
      <c r="H338" s="95">
        <v>1</v>
      </c>
      <c r="I338" s="96"/>
      <c r="J338" s="97">
        <f>ROUND(I338*H338,2)</f>
        <v>0</v>
      </c>
      <c r="K338" s="98"/>
      <c r="L338" s="8"/>
      <c r="M338" s="231" t="s">
        <v>1</v>
      </c>
      <c r="N338" s="99" t="s">
        <v>36</v>
      </c>
      <c r="O338" s="28"/>
      <c r="P338" s="100">
        <f>O338*H338</f>
        <v>0</v>
      </c>
      <c r="Q338" s="100">
        <v>0</v>
      </c>
      <c r="R338" s="100">
        <f>Q338*H338</f>
        <v>0</v>
      </c>
      <c r="S338" s="100">
        <v>0</v>
      </c>
      <c r="T338" s="101">
        <f>S338*H338</f>
        <v>0</v>
      </c>
      <c r="U338" s="154"/>
      <c r="V338" s="154"/>
      <c r="W338" s="154"/>
      <c r="X338" s="154"/>
      <c r="Y338" s="154"/>
      <c r="Z338" s="154"/>
      <c r="AA338" s="154"/>
      <c r="AB338" s="154"/>
      <c r="AC338" s="154"/>
      <c r="AD338" s="154"/>
      <c r="AE338" s="154"/>
      <c r="AR338" s="232" t="s">
        <v>242</v>
      </c>
      <c r="AT338" s="232" t="s">
        <v>138</v>
      </c>
      <c r="AU338" s="232" t="s">
        <v>81</v>
      </c>
      <c r="AY338" s="191" t="s">
        <v>135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91" t="s">
        <v>79</v>
      </c>
      <c r="BK338" s="233">
        <f>ROUND(I338*H338,2)</f>
        <v>0</v>
      </c>
      <c r="BL338" s="191" t="s">
        <v>242</v>
      </c>
      <c r="BM338" s="232" t="s">
        <v>1380</v>
      </c>
    </row>
    <row r="339" spans="1:65" s="15" customFormat="1" ht="16.5" customHeight="1">
      <c r="A339" s="154"/>
      <c r="B339" s="8"/>
      <c r="C339" s="126" t="s">
        <v>573</v>
      </c>
      <c r="D339" s="126" t="s">
        <v>190</v>
      </c>
      <c r="E339" s="127" t="s">
        <v>1381</v>
      </c>
      <c r="F339" s="128" t="s">
        <v>782</v>
      </c>
      <c r="G339" s="129" t="s">
        <v>149</v>
      </c>
      <c r="H339" s="130">
        <v>1</v>
      </c>
      <c r="I339" s="131"/>
      <c r="J339" s="132">
        <f>ROUND(I339*H339,2)</f>
        <v>0</v>
      </c>
      <c r="K339" s="133"/>
      <c r="L339" s="234"/>
      <c r="M339" s="235" t="s">
        <v>1</v>
      </c>
      <c r="N339" s="134" t="s">
        <v>36</v>
      </c>
      <c r="O339" s="28"/>
      <c r="P339" s="100">
        <f>O339*H339</f>
        <v>0</v>
      </c>
      <c r="Q339" s="100">
        <v>1.5E-3</v>
      </c>
      <c r="R339" s="100">
        <f>Q339*H339</f>
        <v>1.5E-3</v>
      </c>
      <c r="S339" s="100">
        <v>0</v>
      </c>
      <c r="T339" s="101">
        <f>S339*H339</f>
        <v>0</v>
      </c>
      <c r="U339" s="154"/>
      <c r="V339" s="154"/>
      <c r="W339" s="154"/>
      <c r="X339" s="154"/>
      <c r="Y339" s="154"/>
      <c r="Z339" s="154"/>
      <c r="AA339" s="154"/>
      <c r="AB339" s="154"/>
      <c r="AC339" s="154"/>
      <c r="AD339" s="154"/>
      <c r="AE339" s="154"/>
      <c r="AR339" s="232" t="s">
        <v>335</v>
      </c>
      <c r="AT339" s="232" t="s">
        <v>190</v>
      </c>
      <c r="AU339" s="232" t="s">
        <v>81</v>
      </c>
      <c r="AY339" s="191" t="s">
        <v>135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91" t="s">
        <v>79</v>
      </c>
      <c r="BK339" s="233">
        <f>ROUND(I339*H339,2)</f>
        <v>0</v>
      </c>
      <c r="BL339" s="191" t="s">
        <v>242</v>
      </c>
      <c r="BM339" s="232" t="s">
        <v>1382</v>
      </c>
    </row>
    <row r="340" spans="1:65" s="15" customFormat="1" ht="24.2" customHeight="1">
      <c r="A340" s="154"/>
      <c r="B340" s="8"/>
      <c r="C340" s="91" t="s">
        <v>579</v>
      </c>
      <c r="D340" s="91" t="s">
        <v>138</v>
      </c>
      <c r="E340" s="92" t="s">
        <v>1383</v>
      </c>
      <c r="F340" s="93" t="s">
        <v>786</v>
      </c>
      <c r="G340" s="94" t="s">
        <v>333</v>
      </c>
      <c r="H340" s="95">
        <v>1</v>
      </c>
      <c r="I340" s="96"/>
      <c r="J340" s="97">
        <f>ROUND(I340*H340,2)</f>
        <v>0</v>
      </c>
      <c r="K340" s="98"/>
      <c r="L340" s="8"/>
      <c r="M340" s="231" t="s">
        <v>1</v>
      </c>
      <c r="N340" s="99" t="s">
        <v>36</v>
      </c>
      <c r="O340" s="28"/>
      <c r="P340" s="100">
        <f>O340*H340</f>
        <v>0</v>
      </c>
      <c r="Q340" s="100">
        <v>0</v>
      </c>
      <c r="R340" s="100">
        <f>Q340*H340</f>
        <v>0</v>
      </c>
      <c r="S340" s="100">
        <v>0</v>
      </c>
      <c r="T340" s="101">
        <f>S340*H340</f>
        <v>0</v>
      </c>
      <c r="U340" s="154"/>
      <c r="V340" s="154"/>
      <c r="W340" s="154"/>
      <c r="X340" s="154"/>
      <c r="Y340" s="154"/>
      <c r="Z340" s="154"/>
      <c r="AA340" s="154"/>
      <c r="AB340" s="154"/>
      <c r="AC340" s="154"/>
      <c r="AD340" s="154"/>
      <c r="AE340" s="154"/>
      <c r="AR340" s="232" t="s">
        <v>242</v>
      </c>
      <c r="AT340" s="232" t="s">
        <v>138</v>
      </c>
      <c r="AU340" s="232" t="s">
        <v>81</v>
      </c>
      <c r="AY340" s="191" t="s">
        <v>135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91" t="s">
        <v>79</v>
      </c>
      <c r="BK340" s="233">
        <f>ROUND(I340*H340,2)</f>
        <v>0</v>
      </c>
      <c r="BL340" s="191" t="s">
        <v>242</v>
      </c>
      <c r="BM340" s="232" t="s">
        <v>1384</v>
      </c>
    </row>
    <row r="341" spans="1:65" s="15" customFormat="1" ht="21.75" customHeight="1">
      <c r="A341" s="154"/>
      <c r="B341" s="8"/>
      <c r="C341" s="91" t="s">
        <v>586</v>
      </c>
      <c r="D341" s="91" t="s">
        <v>138</v>
      </c>
      <c r="E341" s="92" t="s">
        <v>789</v>
      </c>
      <c r="F341" s="93" t="s">
        <v>790</v>
      </c>
      <c r="G341" s="94" t="s">
        <v>149</v>
      </c>
      <c r="H341" s="95">
        <v>11</v>
      </c>
      <c r="I341" s="96"/>
      <c r="J341" s="97">
        <f>ROUND(I341*H341,2)</f>
        <v>0</v>
      </c>
      <c r="K341" s="98"/>
      <c r="L341" s="8"/>
      <c r="M341" s="231" t="s">
        <v>1</v>
      </c>
      <c r="N341" s="99" t="s">
        <v>36</v>
      </c>
      <c r="O341" s="28"/>
      <c r="P341" s="100">
        <f>O341*H341</f>
        <v>0</v>
      </c>
      <c r="Q341" s="100">
        <v>0</v>
      </c>
      <c r="R341" s="100">
        <f>Q341*H341</f>
        <v>0</v>
      </c>
      <c r="S341" s="100">
        <v>0</v>
      </c>
      <c r="T341" s="101">
        <f>S341*H341</f>
        <v>0</v>
      </c>
      <c r="U341" s="154"/>
      <c r="V341" s="154"/>
      <c r="W341" s="154"/>
      <c r="X341" s="154"/>
      <c r="Y341" s="154"/>
      <c r="Z341" s="154"/>
      <c r="AA341" s="154"/>
      <c r="AB341" s="154"/>
      <c r="AC341" s="154"/>
      <c r="AD341" s="154"/>
      <c r="AE341" s="154"/>
      <c r="AR341" s="232" t="s">
        <v>242</v>
      </c>
      <c r="AT341" s="232" t="s">
        <v>138</v>
      </c>
      <c r="AU341" s="232" t="s">
        <v>81</v>
      </c>
      <c r="AY341" s="191" t="s">
        <v>135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91" t="s">
        <v>79</v>
      </c>
      <c r="BK341" s="233">
        <f>ROUND(I341*H341,2)</f>
        <v>0</v>
      </c>
      <c r="BL341" s="191" t="s">
        <v>242</v>
      </c>
      <c r="BM341" s="232" t="s">
        <v>1385</v>
      </c>
    </row>
    <row r="342" spans="1:65" s="103" customFormat="1">
      <c r="B342" s="102"/>
      <c r="D342" s="104" t="s">
        <v>144</v>
      </c>
      <c r="E342" s="105" t="s">
        <v>1</v>
      </c>
      <c r="F342" s="106" t="s">
        <v>1286</v>
      </c>
      <c r="H342" s="105" t="s">
        <v>1</v>
      </c>
      <c r="L342" s="102"/>
      <c r="M342" s="107"/>
      <c r="N342" s="108"/>
      <c r="O342" s="108"/>
      <c r="P342" s="108"/>
      <c r="Q342" s="108"/>
      <c r="R342" s="108"/>
      <c r="S342" s="108"/>
      <c r="T342" s="109"/>
      <c r="AT342" s="105" t="s">
        <v>144</v>
      </c>
      <c r="AU342" s="105" t="s">
        <v>81</v>
      </c>
      <c r="AV342" s="103" t="s">
        <v>79</v>
      </c>
      <c r="AW342" s="103" t="s">
        <v>29</v>
      </c>
      <c r="AX342" s="103" t="s">
        <v>71</v>
      </c>
      <c r="AY342" s="105" t="s">
        <v>135</v>
      </c>
    </row>
    <row r="343" spans="1:65" s="111" customFormat="1">
      <c r="B343" s="110"/>
      <c r="D343" s="104" t="s">
        <v>144</v>
      </c>
      <c r="E343" s="112" t="s">
        <v>1</v>
      </c>
      <c r="F343" s="113" t="s">
        <v>176</v>
      </c>
      <c r="H343" s="114">
        <v>5</v>
      </c>
      <c r="L343" s="110"/>
      <c r="M343" s="115"/>
      <c r="N343" s="116"/>
      <c r="O343" s="116"/>
      <c r="P343" s="116"/>
      <c r="Q343" s="116"/>
      <c r="R343" s="116"/>
      <c r="S343" s="116"/>
      <c r="T343" s="117"/>
      <c r="AT343" s="112" t="s">
        <v>144</v>
      </c>
      <c r="AU343" s="112" t="s">
        <v>81</v>
      </c>
      <c r="AV343" s="111" t="s">
        <v>81</v>
      </c>
      <c r="AW343" s="111" t="s">
        <v>29</v>
      </c>
      <c r="AX343" s="111" t="s">
        <v>71</v>
      </c>
      <c r="AY343" s="112" t="s">
        <v>135</v>
      </c>
    </row>
    <row r="344" spans="1:65" s="103" customFormat="1">
      <c r="B344" s="102"/>
      <c r="D344" s="104" t="s">
        <v>144</v>
      </c>
      <c r="E344" s="105" t="s">
        <v>1</v>
      </c>
      <c r="F344" s="106" t="s">
        <v>1287</v>
      </c>
      <c r="H344" s="105" t="s">
        <v>1</v>
      </c>
      <c r="L344" s="102"/>
      <c r="M344" s="107"/>
      <c r="N344" s="108"/>
      <c r="O344" s="108"/>
      <c r="P344" s="108"/>
      <c r="Q344" s="108"/>
      <c r="R344" s="108"/>
      <c r="S344" s="108"/>
      <c r="T344" s="109"/>
      <c r="AT344" s="105" t="s">
        <v>144</v>
      </c>
      <c r="AU344" s="105" t="s">
        <v>81</v>
      </c>
      <c r="AV344" s="103" t="s">
        <v>79</v>
      </c>
      <c r="AW344" s="103" t="s">
        <v>29</v>
      </c>
      <c r="AX344" s="103" t="s">
        <v>71</v>
      </c>
      <c r="AY344" s="105" t="s">
        <v>135</v>
      </c>
    </row>
    <row r="345" spans="1:65" s="111" customFormat="1">
      <c r="B345" s="110"/>
      <c r="D345" s="104" t="s">
        <v>144</v>
      </c>
      <c r="E345" s="112" t="s">
        <v>1</v>
      </c>
      <c r="F345" s="113" t="s">
        <v>136</v>
      </c>
      <c r="H345" s="114">
        <v>6</v>
      </c>
      <c r="L345" s="110"/>
      <c r="M345" s="115"/>
      <c r="N345" s="116"/>
      <c r="O345" s="116"/>
      <c r="P345" s="116"/>
      <c r="Q345" s="116"/>
      <c r="R345" s="116"/>
      <c r="S345" s="116"/>
      <c r="T345" s="117"/>
      <c r="AT345" s="112" t="s">
        <v>144</v>
      </c>
      <c r="AU345" s="112" t="s">
        <v>81</v>
      </c>
      <c r="AV345" s="111" t="s">
        <v>81</v>
      </c>
      <c r="AW345" s="111" t="s">
        <v>29</v>
      </c>
      <c r="AX345" s="111" t="s">
        <v>71</v>
      </c>
      <c r="AY345" s="112" t="s">
        <v>135</v>
      </c>
    </row>
    <row r="346" spans="1:65" s="119" customFormat="1">
      <c r="B346" s="118"/>
      <c r="D346" s="104" t="s">
        <v>144</v>
      </c>
      <c r="E346" s="120" t="s">
        <v>1</v>
      </c>
      <c r="F346" s="121" t="s">
        <v>156</v>
      </c>
      <c r="H346" s="122">
        <v>11</v>
      </c>
      <c r="L346" s="118"/>
      <c r="M346" s="123"/>
      <c r="N346" s="124"/>
      <c r="O346" s="124"/>
      <c r="P346" s="124"/>
      <c r="Q346" s="124"/>
      <c r="R346" s="124"/>
      <c r="S346" s="124"/>
      <c r="T346" s="125"/>
      <c r="AT346" s="120" t="s">
        <v>144</v>
      </c>
      <c r="AU346" s="120" t="s">
        <v>81</v>
      </c>
      <c r="AV346" s="119" t="s">
        <v>142</v>
      </c>
      <c r="AW346" s="119" t="s">
        <v>29</v>
      </c>
      <c r="AX346" s="119" t="s">
        <v>79</v>
      </c>
      <c r="AY346" s="120" t="s">
        <v>135</v>
      </c>
    </row>
    <row r="347" spans="1:65" s="15" customFormat="1" ht="21.75" customHeight="1">
      <c r="A347" s="154"/>
      <c r="B347" s="8"/>
      <c r="C347" s="126" t="s">
        <v>591</v>
      </c>
      <c r="D347" s="126" t="s">
        <v>190</v>
      </c>
      <c r="E347" s="127" t="s">
        <v>793</v>
      </c>
      <c r="F347" s="128" t="s">
        <v>794</v>
      </c>
      <c r="G347" s="129" t="s">
        <v>149</v>
      </c>
      <c r="H347" s="130">
        <v>11</v>
      </c>
      <c r="I347" s="131"/>
      <c r="J347" s="132">
        <f t="shared" ref="J347:J353" si="0">ROUND(I347*H347,2)</f>
        <v>0</v>
      </c>
      <c r="K347" s="133"/>
      <c r="L347" s="234"/>
      <c r="M347" s="235" t="s">
        <v>1</v>
      </c>
      <c r="N347" s="134" t="s">
        <v>36</v>
      </c>
      <c r="O347" s="28"/>
      <c r="P347" s="100">
        <f t="shared" ref="P347:P353" si="1">O347*H347</f>
        <v>0</v>
      </c>
      <c r="Q347" s="100">
        <v>2.0000000000000001E-4</v>
      </c>
      <c r="R347" s="100">
        <f t="shared" ref="R347:R353" si="2">Q347*H347</f>
        <v>2.2000000000000001E-3</v>
      </c>
      <c r="S347" s="100">
        <v>0</v>
      </c>
      <c r="T347" s="101">
        <f t="shared" ref="T347:T353" si="3">S347*H347</f>
        <v>0</v>
      </c>
      <c r="U347" s="154"/>
      <c r="V347" s="154"/>
      <c r="W347" s="154"/>
      <c r="X347" s="154"/>
      <c r="Y347" s="154"/>
      <c r="Z347" s="154"/>
      <c r="AA347" s="154"/>
      <c r="AB347" s="154"/>
      <c r="AC347" s="154"/>
      <c r="AD347" s="154"/>
      <c r="AE347" s="154"/>
      <c r="AR347" s="232" t="s">
        <v>335</v>
      </c>
      <c r="AT347" s="232" t="s">
        <v>190</v>
      </c>
      <c r="AU347" s="232" t="s">
        <v>81</v>
      </c>
      <c r="AY347" s="191" t="s">
        <v>135</v>
      </c>
      <c r="BE347" s="233">
        <f t="shared" ref="BE347:BE353" si="4">IF(N347="základní",J347,0)</f>
        <v>0</v>
      </c>
      <c r="BF347" s="233">
        <f t="shared" ref="BF347:BF353" si="5">IF(N347="snížená",J347,0)</f>
        <v>0</v>
      </c>
      <c r="BG347" s="233">
        <f t="shared" ref="BG347:BG353" si="6">IF(N347="zákl. přenesená",J347,0)</f>
        <v>0</v>
      </c>
      <c r="BH347" s="233">
        <f t="shared" ref="BH347:BH353" si="7">IF(N347="sníž. přenesená",J347,0)</f>
        <v>0</v>
      </c>
      <c r="BI347" s="233">
        <f t="shared" ref="BI347:BI353" si="8">IF(N347="nulová",J347,0)</f>
        <v>0</v>
      </c>
      <c r="BJ347" s="191" t="s">
        <v>79</v>
      </c>
      <c r="BK347" s="233">
        <f t="shared" ref="BK347:BK353" si="9">ROUND(I347*H347,2)</f>
        <v>0</v>
      </c>
      <c r="BL347" s="191" t="s">
        <v>242</v>
      </c>
      <c r="BM347" s="232" t="s">
        <v>1386</v>
      </c>
    </row>
    <row r="348" spans="1:65" s="15" customFormat="1" ht="24.2" customHeight="1">
      <c r="A348" s="154"/>
      <c r="B348" s="8"/>
      <c r="C348" s="91" t="s">
        <v>596</v>
      </c>
      <c r="D348" s="91" t="s">
        <v>138</v>
      </c>
      <c r="E348" s="92" t="s">
        <v>797</v>
      </c>
      <c r="F348" s="93" t="s">
        <v>798</v>
      </c>
      <c r="G348" s="94" t="s">
        <v>149</v>
      </c>
      <c r="H348" s="95">
        <v>1</v>
      </c>
      <c r="I348" s="96"/>
      <c r="J348" s="97">
        <f t="shared" si="0"/>
        <v>0</v>
      </c>
      <c r="K348" s="98"/>
      <c r="L348" s="8"/>
      <c r="M348" s="231" t="s">
        <v>1</v>
      </c>
      <c r="N348" s="99" t="s">
        <v>36</v>
      </c>
      <c r="O348" s="28"/>
      <c r="P348" s="100">
        <f t="shared" si="1"/>
        <v>0</v>
      </c>
      <c r="Q348" s="100">
        <v>0</v>
      </c>
      <c r="R348" s="100">
        <f t="shared" si="2"/>
        <v>0</v>
      </c>
      <c r="S348" s="100">
        <v>0</v>
      </c>
      <c r="T348" s="101">
        <f t="shared" si="3"/>
        <v>0</v>
      </c>
      <c r="U348" s="154"/>
      <c r="V348" s="154"/>
      <c r="W348" s="154"/>
      <c r="X348" s="154"/>
      <c r="Y348" s="154"/>
      <c r="Z348" s="154"/>
      <c r="AA348" s="154"/>
      <c r="AB348" s="154"/>
      <c r="AC348" s="154"/>
      <c r="AD348" s="154"/>
      <c r="AE348" s="154"/>
      <c r="AR348" s="232" t="s">
        <v>242</v>
      </c>
      <c r="AT348" s="232" t="s">
        <v>138</v>
      </c>
      <c r="AU348" s="232" t="s">
        <v>81</v>
      </c>
      <c r="AY348" s="191" t="s">
        <v>135</v>
      </c>
      <c r="BE348" s="233">
        <f t="shared" si="4"/>
        <v>0</v>
      </c>
      <c r="BF348" s="233">
        <f t="shared" si="5"/>
        <v>0</v>
      </c>
      <c r="BG348" s="233">
        <f t="shared" si="6"/>
        <v>0</v>
      </c>
      <c r="BH348" s="233">
        <f t="shared" si="7"/>
        <v>0</v>
      </c>
      <c r="BI348" s="233">
        <f t="shared" si="8"/>
        <v>0</v>
      </c>
      <c r="BJ348" s="191" t="s">
        <v>79</v>
      </c>
      <c r="BK348" s="233">
        <f t="shared" si="9"/>
        <v>0</v>
      </c>
      <c r="BL348" s="191" t="s">
        <v>242</v>
      </c>
      <c r="BM348" s="232" t="s">
        <v>1387</v>
      </c>
    </row>
    <row r="349" spans="1:65" s="15" customFormat="1" ht="16.5" customHeight="1">
      <c r="A349" s="154"/>
      <c r="B349" s="8"/>
      <c r="C349" s="126" t="s">
        <v>600</v>
      </c>
      <c r="D349" s="126" t="s">
        <v>190</v>
      </c>
      <c r="E349" s="127" t="s">
        <v>801</v>
      </c>
      <c r="F349" s="128" t="s">
        <v>802</v>
      </c>
      <c r="G349" s="129" t="s">
        <v>149</v>
      </c>
      <c r="H349" s="130">
        <v>1</v>
      </c>
      <c r="I349" s="131"/>
      <c r="J349" s="132">
        <f t="shared" si="0"/>
        <v>0</v>
      </c>
      <c r="K349" s="133"/>
      <c r="L349" s="234"/>
      <c r="M349" s="235" t="s">
        <v>1</v>
      </c>
      <c r="N349" s="134" t="s">
        <v>36</v>
      </c>
      <c r="O349" s="28"/>
      <c r="P349" s="100">
        <f t="shared" si="1"/>
        <v>0</v>
      </c>
      <c r="Q349" s="100">
        <v>3.8999999999999998E-3</v>
      </c>
      <c r="R349" s="100">
        <f t="shared" si="2"/>
        <v>3.8999999999999998E-3</v>
      </c>
      <c r="S349" s="100">
        <v>0</v>
      </c>
      <c r="T349" s="101">
        <f t="shared" si="3"/>
        <v>0</v>
      </c>
      <c r="U349" s="154"/>
      <c r="V349" s="154"/>
      <c r="W349" s="154"/>
      <c r="X349" s="154"/>
      <c r="Y349" s="154"/>
      <c r="Z349" s="154"/>
      <c r="AA349" s="154"/>
      <c r="AB349" s="154"/>
      <c r="AC349" s="154"/>
      <c r="AD349" s="154"/>
      <c r="AE349" s="154"/>
      <c r="AR349" s="232" t="s">
        <v>335</v>
      </c>
      <c r="AT349" s="232" t="s">
        <v>190</v>
      </c>
      <c r="AU349" s="232" t="s">
        <v>81</v>
      </c>
      <c r="AY349" s="191" t="s">
        <v>135</v>
      </c>
      <c r="BE349" s="233">
        <f t="shared" si="4"/>
        <v>0</v>
      </c>
      <c r="BF349" s="233">
        <f t="shared" si="5"/>
        <v>0</v>
      </c>
      <c r="BG349" s="233">
        <f t="shared" si="6"/>
        <v>0</v>
      </c>
      <c r="BH349" s="233">
        <f t="shared" si="7"/>
        <v>0</v>
      </c>
      <c r="BI349" s="233">
        <f t="shared" si="8"/>
        <v>0</v>
      </c>
      <c r="BJ349" s="191" t="s">
        <v>79</v>
      </c>
      <c r="BK349" s="233">
        <f t="shared" si="9"/>
        <v>0</v>
      </c>
      <c r="BL349" s="191" t="s">
        <v>242</v>
      </c>
      <c r="BM349" s="232" t="s">
        <v>1388</v>
      </c>
    </row>
    <row r="350" spans="1:65" s="15" customFormat="1" ht="24.2" customHeight="1">
      <c r="A350" s="154"/>
      <c r="B350" s="8"/>
      <c r="C350" s="91" t="s">
        <v>608</v>
      </c>
      <c r="D350" s="91" t="s">
        <v>138</v>
      </c>
      <c r="E350" s="92" t="s">
        <v>805</v>
      </c>
      <c r="F350" s="93" t="s">
        <v>806</v>
      </c>
      <c r="G350" s="94" t="s">
        <v>149</v>
      </c>
      <c r="H350" s="95">
        <v>1</v>
      </c>
      <c r="I350" s="96"/>
      <c r="J350" s="97">
        <f t="shared" si="0"/>
        <v>0</v>
      </c>
      <c r="K350" s="98"/>
      <c r="L350" s="8"/>
      <c r="M350" s="231" t="s">
        <v>1</v>
      </c>
      <c r="N350" s="99" t="s">
        <v>36</v>
      </c>
      <c r="O350" s="28"/>
      <c r="P350" s="100">
        <f t="shared" si="1"/>
        <v>0</v>
      </c>
      <c r="Q350" s="100">
        <v>0</v>
      </c>
      <c r="R350" s="100">
        <f t="shared" si="2"/>
        <v>0</v>
      </c>
      <c r="S350" s="100">
        <v>0</v>
      </c>
      <c r="T350" s="101">
        <f t="shared" si="3"/>
        <v>0</v>
      </c>
      <c r="U350" s="154"/>
      <c r="V350" s="154"/>
      <c r="W350" s="154"/>
      <c r="X350" s="154"/>
      <c r="Y350" s="154"/>
      <c r="Z350" s="154"/>
      <c r="AA350" s="154"/>
      <c r="AB350" s="154"/>
      <c r="AC350" s="154"/>
      <c r="AD350" s="154"/>
      <c r="AE350" s="154"/>
      <c r="AR350" s="232" t="s">
        <v>242</v>
      </c>
      <c r="AT350" s="232" t="s">
        <v>138</v>
      </c>
      <c r="AU350" s="232" t="s">
        <v>81</v>
      </c>
      <c r="AY350" s="191" t="s">
        <v>135</v>
      </c>
      <c r="BE350" s="233">
        <f t="shared" si="4"/>
        <v>0</v>
      </c>
      <c r="BF350" s="233">
        <f t="shared" si="5"/>
        <v>0</v>
      </c>
      <c r="BG350" s="233">
        <f t="shared" si="6"/>
        <v>0</v>
      </c>
      <c r="BH350" s="233">
        <f t="shared" si="7"/>
        <v>0</v>
      </c>
      <c r="BI350" s="233">
        <f t="shared" si="8"/>
        <v>0</v>
      </c>
      <c r="BJ350" s="191" t="s">
        <v>79</v>
      </c>
      <c r="BK350" s="233">
        <f t="shared" si="9"/>
        <v>0</v>
      </c>
      <c r="BL350" s="191" t="s">
        <v>242</v>
      </c>
      <c r="BM350" s="232" t="s">
        <v>1389</v>
      </c>
    </row>
    <row r="351" spans="1:65" s="15" customFormat="1" ht="24.2" customHeight="1">
      <c r="A351" s="154"/>
      <c r="B351" s="8"/>
      <c r="C351" s="126" t="s">
        <v>619</v>
      </c>
      <c r="D351" s="126" t="s">
        <v>190</v>
      </c>
      <c r="E351" s="127" t="s">
        <v>809</v>
      </c>
      <c r="F351" s="128" t="s">
        <v>810</v>
      </c>
      <c r="G351" s="129" t="s">
        <v>149</v>
      </c>
      <c r="H351" s="130">
        <v>1</v>
      </c>
      <c r="I351" s="131"/>
      <c r="J351" s="132">
        <f t="shared" si="0"/>
        <v>0</v>
      </c>
      <c r="K351" s="133"/>
      <c r="L351" s="234"/>
      <c r="M351" s="235" t="s">
        <v>1</v>
      </c>
      <c r="N351" s="134" t="s">
        <v>36</v>
      </c>
      <c r="O351" s="28"/>
      <c r="P351" s="100">
        <f t="shared" si="1"/>
        <v>0</v>
      </c>
      <c r="Q351" s="100">
        <v>1.1000000000000001E-3</v>
      </c>
      <c r="R351" s="100">
        <f t="shared" si="2"/>
        <v>1.1000000000000001E-3</v>
      </c>
      <c r="S351" s="100">
        <v>0</v>
      </c>
      <c r="T351" s="101">
        <f t="shared" si="3"/>
        <v>0</v>
      </c>
      <c r="U351" s="154"/>
      <c r="V351" s="154"/>
      <c r="W351" s="154"/>
      <c r="X351" s="154"/>
      <c r="Y351" s="154"/>
      <c r="Z351" s="154"/>
      <c r="AA351" s="154"/>
      <c r="AB351" s="154"/>
      <c r="AC351" s="154"/>
      <c r="AD351" s="154"/>
      <c r="AE351" s="154"/>
      <c r="AR351" s="232" t="s">
        <v>335</v>
      </c>
      <c r="AT351" s="232" t="s">
        <v>190</v>
      </c>
      <c r="AU351" s="232" t="s">
        <v>81</v>
      </c>
      <c r="AY351" s="191" t="s">
        <v>135</v>
      </c>
      <c r="BE351" s="233">
        <f t="shared" si="4"/>
        <v>0</v>
      </c>
      <c r="BF351" s="233">
        <f t="shared" si="5"/>
        <v>0</v>
      </c>
      <c r="BG351" s="233">
        <f t="shared" si="6"/>
        <v>0</v>
      </c>
      <c r="BH351" s="233">
        <f t="shared" si="7"/>
        <v>0</v>
      </c>
      <c r="BI351" s="233">
        <f t="shared" si="8"/>
        <v>0</v>
      </c>
      <c r="BJ351" s="191" t="s">
        <v>79</v>
      </c>
      <c r="BK351" s="233">
        <f t="shared" si="9"/>
        <v>0</v>
      </c>
      <c r="BL351" s="191" t="s">
        <v>242</v>
      </c>
      <c r="BM351" s="232" t="s">
        <v>1390</v>
      </c>
    </row>
    <row r="352" spans="1:65" s="15" customFormat="1" ht="24.2" customHeight="1">
      <c r="A352" s="154"/>
      <c r="B352" s="8"/>
      <c r="C352" s="91" t="s">
        <v>625</v>
      </c>
      <c r="D352" s="91" t="s">
        <v>138</v>
      </c>
      <c r="E352" s="92" t="s">
        <v>813</v>
      </c>
      <c r="F352" s="93" t="s">
        <v>814</v>
      </c>
      <c r="G352" s="94" t="s">
        <v>277</v>
      </c>
      <c r="H352" s="95">
        <v>8.9999999999999993E-3</v>
      </c>
      <c r="I352" s="96"/>
      <c r="J352" s="97">
        <f t="shared" si="0"/>
        <v>0</v>
      </c>
      <c r="K352" s="98"/>
      <c r="L352" s="8"/>
      <c r="M352" s="231" t="s">
        <v>1</v>
      </c>
      <c r="N352" s="99" t="s">
        <v>36</v>
      </c>
      <c r="O352" s="28"/>
      <c r="P352" s="100">
        <f t="shared" si="1"/>
        <v>0</v>
      </c>
      <c r="Q352" s="100">
        <v>0</v>
      </c>
      <c r="R352" s="100">
        <f t="shared" si="2"/>
        <v>0</v>
      </c>
      <c r="S352" s="100">
        <v>0</v>
      </c>
      <c r="T352" s="101">
        <f t="shared" si="3"/>
        <v>0</v>
      </c>
      <c r="U352" s="154"/>
      <c r="V352" s="154"/>
      <c r="W352" s="154"/>
      <c r="X352" s="154"/>
      <c r="Y352" s="154"/>
      <c r="Z352" s="154"/>
      <c r="AA352" s="154"/>
      <c r="AB352" s="154"/>
      <c r="AC352" s="154"/>
      <c r="AD352" s="154"/>
      <c r="AE352" s="154"/>
      <c r="AR352" s="232" t="s">
        <v>242</v>
      </c>
      <c r="AT352" s="232" t="s">
        <v>138</v>
      </c>
      <c r="AU352" s="232" t="s">
        <v>81</v>
      </c>
      <c r="AY352" s="191" t="s">
        <v>135</v>
      </c>
      <c r="BE352" s="233">
        <f t="shared" si="4"/>
        <v>0</v>
      </c>
      <c r="BF352" s="233">
        <f t="shared" si="5"/>
        <v>0</v>
      </c>
      <c r="BG352" s="233">
        <f t="shared" si="6"/>
        <v>0</v>
      </c>
      <c r="BH352" s="233">
        <f t="shared" si="7"/>
        <v>0</v>
      </c>
      <c r="BI352" s="233">
        <f t="shared" si="8"/>
        <v>0</v>
      </c>
      <c r="BJ352" s="191" t="s">
        <v>79</v>
      </c>
      <c r="BK352" s="233">
        <f t="shared" si="9"/>
        <v>0</v>
      </c>
      <c r="BL352" s="191" t="s">
        <v>242</v>
      </c>
      <c r="BM352" s="232" t="s">
        <v>1391</v>
      </c>
    </row>
    <row r="353" spans="1:65" s="15" customFormat="1" ht="24.2" customHeight="1">
      <c r="A353" s="154"/>
      <c r="B353" s="8"/>
      <c r="C353" s="91" t="s">
        <v>630</v>
      </c>
      <c r="D353" s="91" t="s">
        <v>138</v>
      </c>
      <c r="E353" s="92" t="s">
        <v>817</v>
      </c>
      <c r="F353" s="93" t="s">
        <v>818</v>
      </c>
      <c r="G353" s="94" t="s">
        <v>277</v>
      </c>
      <c r="H353" s="95">
        <v>8.9999999999999993E-3</v>
      </c>
      <c r="I353" s="96"/>
      <c r="J353" s="97">
        <f t="shared" si="0"/>
        <v>0</v>
      </c>
      <c r="K353" s="98"/>
      <c r="L353" s="8"/>
      <c r="M353" s="231" t="s">
        <v>1</v>
      </c>
      <c r="N353" s="99" t="s">
        <v>36</v>
      </c>
      <c r="O353" s="28"/>
      <c r="P353" s="100">
        <f t="shared" si="1"/>
        <v>0</v>
      </c>
      <c r="Q353" s="100">
        <v>0</v>
      </c>
      <c r="R353" s="100">
        <f t="shared" si="2"/>
        <v>0</v>
      </c>
      <c r="S353" s="100">
        <v>0</v>
      </c>
      <c r="T353" s="101">
        <f t="shared" si="3"/>
        <v>0</v>
      </c>
      <c r="U353" s="154"/>
      <c r="V353" s="154"/>
      <c r="W353" s="154"/>
      <c r="X353" s="154"/>
      <c r="Y353" s="154"/>
      <c r="Z353" s="154"/>
      <c r="AA353" s="154"/>
      <c r="AB353" s="154"/>
      <c r="AC353" s="154"/>
      <c r="AD353" s="154"/>
      <c r="AE353" s="154"/>
      <c r="AR353" s="232" t="s">
        <v>242</v>
      </c>
      <c r="AT353" s="232" t="s">
        <v>138</v>
      </c>
      <c r="AU353" s="232" t="s">
        <v>81</v>
      </c>
      <c r="AY353" s="191" t="s">
        <v>135</v>
      </c>
      <c r="BE353" s="233">
        <f t="shared" si="4"/>
        <v>0</v>
      </c>
      <c r="BF353" s="233">
        <f t="shared" si="5"/>
        <v>0</v>
      </c>
      <c r="BG353" s="233">
        <f t="shared" si="6"/>
        <v>0</v>
      </c>
      <c r="BH353" s="233">
        <f t="shared" si="7"/>
        <v>0</v>
      </c>
      <c r="BI353" s="233">
        <f t="shared" si="8"/>
        <v>0</v>
      </c>
      <c r="BJ353" s="191" t="s">
        <v>79</v>
      </c>
      <c r="BK353" s="233">
        <f t="shared" si="9"/>
        <v>0</v>
      </c>
      <c r="BL353" s="191" t="s">
        <v>242</v>
      </c>
      <c r="BM353" s="232" t="s">
        <v>1392</v>
      </c>
    </row>
    <row r="354" spans="1:65" s="81" customFormat="1" ht="22.9" customHeight="1">
      <c r="B354" s="80"/>
      <c r="D354" s="82" t="s">
        <v>70</v>
      </c>
      <c r="E354" s="89" t="s">
        <v>820</v>
      </c>
      <c r="F354" s="89" t="s">
        <v>821</v>
      </c>
      <c r="J354" s="90">
        <f>BK354</f>
        <v>0</v>
      </c>
      <c r="L354" s="80"/>
      <c r="M354" s="85"/>
      <c r="N354" s="86"/>
      <c r="O354" s="86"/>
      <c r="P354" s="87">
        <f>SUM(P355:P378)</f>
        <v>0</v>
      </c>
      <c r="Q354" s="86"/>
      <c r="R354" s="87">
        <f>SUM(R355:R378)</f>
        <v>0.59028599999999987</v>
      </c>
      <c r="S354" s="86"/>
      <c r="T354" s="88">
        <f>SUM(T355:T378)</f>
        <v>1.0999999999999999E-2</v>
      </c>
      <c r="AR354" s="82" t="s">
        <v>81</v>
      </c>
      <c r="AT354" s="229" t="s">
        <v>70</v>
      </c>
      <c r="AU354" s="229" t="s">
        <v>79</v>
      </c>
      <c r="AY354" s="82" t="s">
        <v>135</v>
      </c>
      <c r="BK354" s="230">
        <f>SUM(BK355:BK378)</f>
        <v>0</v>
      </c>
    </row>
    <row r="355" spans="1:65" s="15" customFormat="1" ht="24.2" customHeight="1">
      <c r="A355" s="154"/>
      <c r="B355" s="8"/>
      <c r="C355" s="91" t="s">
        <v>634</v>
      </c>
      <c r="D355" s="91" t="s">
        <v>138</v>
      </c>
      <c r="E355" s="92" t="s">
        <v>850</v>
      </c>
      <c r="F355" s="93" t="s">
        <v>851</v>
      </c>
      <c r="G355" s="94" t="s">
        <v>149</v>
      </c>
      <c r="H355" s="95">
        <v>2</v>
      </c>
      <c r="I355" s="96"/>
      <c r="J355" s="97">
        <f>ROUND(I355*H355,2)</f>
        <v>0</v>
      </c>
      <c r="K355" s="98"/>
      <c r="L355" s="8"/>
      <c r="M355" s="231" t="s">
        <v>1</v>
      </c>
      <c r="N355" s="99" t="s">
        <v>36</v>
      </c>
      <c r="O355" s="28"/>
      <c r="P355" s="100">
        <f>O355*H355</f>
        <v>0</v>
      </c>
      <c r="Q355" s="100">
        <v>1.0499999999999999E-3</v>
      </c>
      <c r="R355" s="100">
        <f>Q355*H355</f>
        <v>2.0999999999999999E-3</v>
      </c>
      <c r="S355" s="100">
        <v>5.4999999999999997E-3</v>
      </c>
      <c r="T355" s="101">
        <f>S355*H355</f>
        <v>1.0999999999999999E-2</v>
      </c>
      <c r="U355" s="154"/>
      <c r="V355" s="154"/>
      <c r="W355" s="154"/>
      <c r="X355" s="154"/>
      <c r="Y355" s="154"/>
      <c r="Z355" s="154"/>
      <c r="AA355" s="154"/>
      <c r="AB355" s="154"/>
      <c r="AC355" s="154"/>
      <c r="AD355" s="154"/>
      <c r="AE355" s="154"/>
      <c r="AR355" s="232" t="s">
        <v>242</v>
      </c>
      <c r="AT355" s="232" t="s">
        <v>138</v>
      </c>
      <c r="AU355" s="232" t="s">
        <v>81</v>
      </c>
      <c r="AY355" s="191" t="s">
        <v>135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91" t="s">
        <v>79</v>
      </c>
      <c r="BK355" s="233">
        <f>ROUND(I355*H355,2)</f>
        <v>0</v>
      </c>
      <c r="BL355" s="191" t="s">
        <v>242</v>
      </c>
      <c r="BM355" s="232" t="s">
        <v>1393</v>
      </c>
    </row>
    <row r="356" spans="1:65" s="103" customFormat="1" ht="33.75">
      <c r="B356" s="102"/>
      <c r="D356" s="104" t="s">
        <v>144</v>
      </c>
      <c r="E356" s="105" t="s">
        <v>1</v>
      </c>
      <c r="F356" s="106" t="s">
        <v>853</v>
      </c>
      <c r="H356" s="105" t="s">
        <v>1</v>
      </c>
      <c r="L356" s="102"/>
      <c r="M356" s="107"/>
      <c r="N356" s="108"/>
      <c r="O356" s="108"/>
      <c r="P356" s="108"/>
      <c r="Q356" s="108"/>
      <c r="R356" s="108"/>
      <c r="S356" s="108"/>
      <c r="T356" s="109"/>
      <c r="AT356" s="105" t="s">
        <v>144</v>
      </c>
      <c r="AU356" s="105" t="s">
        <v>81</v>
      </c>
      <c r="AV356" s="103" t="s">
        <v>79</v>
      </c>
      <c r="AW356" s="103" t="s">
        <v>29</v>
      </c>
      <c r="AX356" s="103" t="s">
        <v>71</v>
      </c>
      <c r="AY356" s="105" t="s">
        <v>135</v>
      </c>
    </row>
    <row r="357" spans="1:65" s="103" customFormat="1">
      <c r="B357" s="102"/>
      <c r="D357" s="104" t="s">
        <v>144</v>
      </c>
      <c r="E357" s="105" t="s">
        <v>1</v>
      </c>
      <c r="F357" s="106" t="s">
        <v>1281</v>
      </c>
      <c r="H357" s="105" t="s">
        <v>1</v>
      </c>
      <c r="L357" s="102"/>
      <c r="M357" s="107"/>
      <c r="N357" s="108"/>
      <c r="O357" s="108"/>
      <c r="P357" s="108"/>
      <c r="Q357" s="108"/>
      <c r="R357" s="108"/>
      <c r="S357" s="108"/>
      <c r="T357" s="109"/>
      <c r="AT357" s="105" t="s">
        <v>144</v>
      </c>
      <c r="AU357" s="105" t="s">
        <v>81</v>
      </c>
      <c r="AV357" s="103" t="s">
        <v>79</v>
      </c>
      <c r="AW357" s="103" t="s">
        <v>29</v>
      </c>
      <c r="AX357" s="103" t="s">
        <v>71</v>
      </c>
      <c r="AY357" s="105" t="s">
        <v>135</v>
      </c>
    </row>
    <row r="358" spans="1:65" s="111" customFormat="1">
      <c r="B358" s="110"/>
      <c r="D358" s="104" t="s">
        <v>144</v>
      </c>
      <c r="E358" s="112" t="s">
        <v>1</v>
      </c>
      <c r="F358" s="113" t="s">
        <v>81</v>
      </c>
      <c r="H358" s="114">
        <v>2</v>
      </c>
      <c r="L358" s="110"/>
      <c r="M358" s="115"/>
      <c r="N358" s="116"/>
      <c r="O358" s="116"/>
      <c r="P358" s="116"/>
      <c r="Q358" s="116"/>
      <c r="R358" s="116"/>
      <c r="S358" s="116"/>
      <c r="T358" s="117"/>
      <c r="AT358" s="112" t="s">
        <v>144</v>
      </c>
      <c r="AU358" s="112" t="s">
        <v>81</v>
      </c>
      <c r="AV358" s="111" t="s">
        <v>81</v>
      </c>
      <c r="AW358" s="111" t="s">
        <v>29</v>
      </c>
      <c r="AX358" s="111" t="s">
        <v>71</v>
      </c>
      <c r="AY358" s="112" t="s">
        <v>135</v>
      </c>
    </row>
    <row r="359" spans="1:65" s="119" customFormat="1">
      <c r="B359" s="118"/>
      <c r="D359" s="104" t="s">
        <v>144</v>
      </c>
      <c r="E359" s="120" t="s">
        <v>1</v>
      </c>
      <c r="F359" s="121" t="s">
        <v>156</v>
      </c>
      <c r="H359" s="122">
        <v>2</v>
      </c>
      <c r="L359" s="118"/>
      <c r="M359" s="123"/>
      <c r="N359" s="124"/>
      <c r="O359" s="124"/>
      <c r="P359" s="124"/>
      <c r="Q359" s="124"/>
      <c r="R359" s="124"/>
      <c r="S359" s="124"/>
      <c r="T359" s="125"/>
      <c r="AT359" s="120" t="s">
        <v>144</v>
      </c>
      <c r="AU359" s="120" t="s">
        <v>81</v>
      </c>
      <c r="AV359" s="119" t="s">
        <v>142</v>
      </c>
      <c r="AW359" s="119" t="s">
        <v>29</v>
      </c>
      <c r="AX359" s="119" t="s">
        <v>79</v>
      </c>
      <c r="AY359" s="120" t="s">
        <v>135</v>
      </c>
    </row>
    <row r="360" spans="1:65" s="15" customFormat="1" ht="33" customHeight="1">
      <c r="A360" s="154"/>
      <c r="B360" s="8"/>
      <c r="C360" s="91" t="s">
        <v>640</v>
      </c>
      <c r="D360" s="91" t="s">
        <v>138</v>
      </c>
      <c r="E360" s="92" t="s">
        <v>855</v>
      </c>
      <c r="F360" s="93" t="s">
        <v>856</v>
      </c>
      <c r="G360" s="94" t="s">
        <v>141</v>
      </c>
      <c r="H360" s="95">
        <v>10.039999999999999</v>
      </c>
      <c r="I360" s="96"/>
      <c r="J360" s="97">
        <f>ROUND(I360*H360,2)</f>
        <v>0</v>
      </c>
      <c r="K360" s="98"/>
      <c r="L360" s="8"/>
      <c r="M360" s="231" t="s">
        <v>1</v>
      </c>
      <c r="N360" s="99" t="s">
        <v>36</v>
      </c>
      <c r="O360" s="28"/>
      <c r="P360" s="100">
        <f>O360*H360</f>
        <v>0</v>
      </c>
      <c r="Q360" s="100">
        <v>1.25E-3</v>
      </c>
      <c r="R360" s="100">
        <f>Q360*H360</f>
        <v>1.2549999999999999E-2</v>
      </c>
      <c r="S360" s="100">
        <v>0</v>
      </c>
      <c r="T360" s="101">
        <f>S360*H360</f>
        <v>0</v>
      </c>
      <c r="U360" s="154"/>
      <c r="V360" s="154"/>
      <c r="W360" s="154"/>
      <c r="X360" s="154"/>
      <c r="Y360" s="154"/>
      <c r="Z360" s="154"/>
      <c r="AA360" s="154"/>
      <c r="AB360" s="154"/>
      <c r="AC360" s="154"/>
      <c r="AD360" s="154"/>
      <c r="AE360" s="154"/>
      <c r="AR360" s="232" t="s">
        <v>242</v>
      </c>
      <c r="AT360" s="232" t="s">
        <v>138</v>
      </c>
      <c r="AU360" s="232" t="s">
        <v>81</v>
      </c>
      <c r="AY360" s="191" t="s">
        <v>135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91" t="s">
        <v>79</v>
      </c>
      <c r="BK360" s="233">
        <f>ROUND(I360*H360,2)</f>
        <v>0</v>
      </c>
      <c r="BL360" s="191" t="s">
        <v>242</v>
      </c>
      <c r="BM360" s="232" t="s">
        <v>1394</v>
      </c>
    </row>
    <row r="361" spans="1:65" s="103" customFormat="1">
      <c r="B361" s="102"/>
      <c r="D361" s="104" t="s">
        <v>144</v>
      </c>
      <c r="E361" s="105" t="s">
        <v>1</v>
      </c>
      <c r="F361" s="106" t="s">
        <v>1281</v>
      </c>
      <c r="H361" s="105" t="s">
        <v>1</v>
      </c>
      <c r="L361" s="102"/>
      <c r="M361" s="107"/>
      <c r="N361" s="108"/>
      <c r="O361" s="108"/>
      <c r="P361" s="108"/>
      <c r="Q361" s="108"/>
      <c r="R361" s="108"/>
      <c r="S361" s="108"/>
      <c r="T361" s="109"/>
      <c r="AT361" s="105" t="s">
        <v>144</v>
      </c>
      <c r="AU361" s="105" t="s">
        <v>81</v>
      </c>
      <c r="AV361" s="103" t="s">
        <v>79</v>
      </c>
      <c r="AW361" s="103" t="s">
        <v>29</v>
      </c>
      <c r="AX361" s="103" t="s">
        <v>71</v>
      </c>
      <c r="AY361" s="105" t="s">
        <v>135</v>
      </c>
    </row>
    <row r="362" spans="1:65" s="111" customFormat="1">
      <c r="B362" s="110"/>
      <c r="D362" s="104" t="s">
        <v>144</v>
      </c>
      <c r="E362" s="112" t="s">
        <v>1</v>
      </c>
      <c r="F362" s="113" t="s">
        <v>1395</v>
      </c>
      <c r="H362" s="114">
        <v>10.039999999999999</v>
      </c>
      <c r="L362" s="110"/>
      <c r="M362" s="115"/>
      <c r="N362" s="116"/>
      <c r="O362" s="116"/>
      <c r="P362" s="116"/>
      <c r="Q362" s="116"/>
      <c r="R362" s="116"/>
      <c r="S362" s="116"/>
      <c r="T362" s="117"/>
      <c r="AT362" s="112" t="s">
        <v>144</v>
      </c>
      <c r="AU362" s="112" t="s">
        <v>81</v>
      </c>
      <c r="AV362" s="111" t="s">
        <v>81</v>
      </c>
      <c r="AW362" s="111" t="s">
        <v>29</v>
      </c>
      <c r="AX362" s="111" t="s">
        <v>71</v>
      </c>
      <c r="AY362" s="112" t="s">
        <v>135</v>
      </c>
    </row>
    <row r="363" spans="1:65" s="119" customFormat="1">
      <c r="B363" s="118"/>
      <c r="D363" s="104" t="s">
        <v>144</v>
      </c>
      <c r="E363" s="120" t="s">
        <v>1</v>
      </c>
      <c r="F363" s="121" t="s">
        <v>156</v>
      </c>
      <c r="H363" s="122">
        <v>10.039999999999999</v>
      </c>
      <c r="L363" s="118"/>
      <c r="M363" s="123"/>
      <c r="N363" s="124"/>
      <c r="O363" s="124"/>
      <c r="P363" s="124"/>
      <c r="Q363" s="124"/>
      <c r="R363" s="124"/>
      <c r="S363" s="124"/>
      <c r="T363" s="125"/>
      <c r="AT363" s="120" t="s">
        <v>144</v>
      </c>
      <c r="AU363" s="120" t="s">
        <v>81</v>
      </c>
      <c r="AV363" s="119" t="s">
        <v>142</v>
      </c>
      <c r="AW363" s="119" t="s">
        <v>29</v>
      </c>
      <c r="AX363" s="119" t="s">
        <v>79</v>
      </c>
      <c r="AY363" s="120" t="s">
        <v>135</v>
      </c>
    </row>
    <row r="364" spans="1:65" s="15" customFormat="1" ht="24.2" customHeight="1">
      <c r="A364" s="154"/>
      <c r="B364" s="8"/>
      <c r="C364" s="126" t="s">
        <v>644</v>
      </c>
      <c r="D364" s="126" t="s">
        <v>190</v>
      </c>
      <c r="E364" s="127" t="s">
        <v>861</v>
      </c>
      <c r="F364" s="128" t="s">
        <v>862</v>
      </c>
      <c r="G364" s="129" t="s">
        <v>141</v>
      </c>
      <c r="H364" s="130">
        <v>10.542</v>
      </c>
      <c r="I364" s="131"/>
      <c r="J364" s="132">
        <f>ROUND(I364*H364,2)</f>
        <v>0</v>
      </c>
      <c r="K364" s="133"/>
      <c r="L364" s="234"/>
      <c r="M364" s="235" t="s">
        <v>1</v>
      </c>
      <c r="N364" s="134" t="s">
        <v>36</v>
      </c>
      <c r="O364" s="28"/>
      <c r="P364" s="100">
        <f>O364*H364</f>
        <v>0</v>
      </c>
      <c r="Q364" s="100">
        <v>8.0000000000000002E-3</v>
      </c>
      <c r="R364" s="100">
        <f>Q364*H364</f>
        <v>8.4335999999999994E-2</v>
      </c>
      <c r="S364" s="100">
        <v>0</v>
      </c>
      <c r="T364" s="101">
        <f>S364*H364</f>
        <v>0</v>
      </c>
      <c r="U364" s="154"/>
      <c r="V364" s="154"/>
      <c r="W364" s="154"/>
      <c r="X364" s="154"/>
      <c r="Y364" s="154"/>
      <c r="Z364" s="154"/>
      <c r="AA364" s="154"/>
      <c r="AB364" s="154"/>
      <c r="AC364" s="154"/>
      <c r="AD364" s="154"/>
      <c r="AE364" s="154"/>
      <c r="AR364" s="232" t="s">
        <v>335</v>
      </c>
      <c r="AT364" s="232" t="s">
        <v>190</v>
      </c>
      <c r="AU364" s="232" t="s">
        <v>81</v>
      </c>
      <c r="AY364" s="191" t="s">
        <v>135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91" t="s">
        <v>79</v>
      </c>
      <c r="BK364" s="233">
        <f>ROUND(I364*H364,2)</f>
        <v>0</v>
      </c>
      <c r="BL364" s="191" t="s">
        <v>242</v>
      </c>
      <c r="BM364" s="232" t="s">
        <v>1396</v>
      </c>
    </row>
    <row r="365" spans="1:65" s="111" customFormat="1">
      <c r="B365" s="110"/>
      <c r="D365" s="104" t="s">
        <v>144</v>
      </c>
      <c r="F365" s="113" t="s">
        <v>1397</v>
      </c>
      <c r="H365" s="114">
        <v>10.542</v>
      </c>
      <c r="L365" s="110"/>
      <c r="M365" s="115"/>
      <c r="N365" s="116"/>
      <c r="O365" s="116"/>
      <c r="P365" s="116"/>
      <c r="Q365" s="116"/>
      <c r="R365" s="116"/>
      <c r="S365" s="116"/>
      <c r="T365" s="117"/>
      <c r="AT365" s="112" t="s">
        <v>144</v>
      </c>
      <c r="AU365" s="112" t="s">
        <v>81</v>
      </c>
      <c r="AV365" s="111" t="s">
        <v>81</v>
      </c>
      <c r="AW365" s="111" t="s">
        <v>4</v>
      </c>
      <c r="AX365" s="111" t="s">
        <v>79</v>
      </c>
      <c r="AY365" s="112" t="s">
        <v>135</v>
      </c>
    </row>
    <row r="366" spans="1:65" s="15" customFormat="1" ht="21.75" customHeight="1">
      <c r="A366" s="154"/>
      <c r="B366" s="8"/>
      <c r="C366" s="91" t="s">
        <v>648</v>
      </c>
      <c r="D366" s="91" t="s">
        <v>138</v>
      </c>
      <c r="E366" s="92" t="s">
        <v>866</v>
      </c>
      <c r="F366" s="93" t="s">
        <v>867</v>
      </c>
      <c r="G366" s="94" t="s">
        <v>149</v>
      </c>
      <c r="H366" s="95">
        <v>2</v>
      </c>
      <c r="I366" s="96"/>
      <c r="J366" s="97">
        <f>ROUND(I366*H366,2)</f>
        <v>0</v>
      </c>
      <c r="K366" s="98"/>
      <c r="L366" s="8"/>
      <c r="M366" s="231" t="s">
        <v>1</v>
      </c>
      <c r="N366" s="99" t="s">
        <v>36</v>
      </c>
      <c r="O366" s="28"/>
      <c r="P366" s="100">
        <f>O366*H366</f>
        <v>0</v>
      </c>
      <c r="Q366" s="100">
        <v>2.2000000000000001E-4</v>
      </c>
      <c r="R366" s="100">
        <f>Q366*H366</f>
        <v>4.4000000000000002E-4</v>
      </c>
      <c r="S366" s="100">
        <v>0</v>
      </c>
      <c r="T366" s="101">
        <f>S366*H366</f>
        <v>0</v>
      </c>
      <c r="U366" s="154"/>
      <c r="V366" s="154"/>
      <c r="W366" s="154"/>
      <c r="X366" s="154"/>
      <c r="Y366" s="154"/>
      <c r="Z366" s="154"/>
      <c r="AA366" s="154"/>
      <c r="AB366" s="154"/>
      <c r="AC366" s="154"/>
      <c r="AD366" s="154"/>
      <c r="AE366" s="154"/>
      <c r="AR366" s="232" t="s">
        <v>242</v>
      </c>
      <c r="AT366" s="232" t="s">
        <v>138</v>
      </c>
      <c r="AU366" s="232" t="s">
        <v>81</v>
      </c>
      <c r="AY366" s="191" t="s">
        <v>135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91" t="s">
        <v>79</v>
      </c>
      <c r="BK366" s="233">
        <f>ROUND(I366*H366,2)</f>
        <v>0</v>
      </c>
      <c r="BL366" s="191" t="s">
        <v>242</v>
      </c>
      <c r="BM366" s="232" t="s">
        <v>1398</v>
      </c>
    </row>
    <row r="367" spans="1:65" s="103" customFormat="1">
      <c r="B367" s="102"/>
      <c r="D367" s="104" t="s">
        <v>144</v>
      </c>
      <c r="E367" s="105" t="s">
        <v>1</v>
      </c>
      <c r="F367" s="106" t="s">
        <v>1286</v>
      </c>
      <c r="H367" s="105" t="s">
        <v>1</v>
      </c>
      <c r="L367" s="102"/>
      <c r="M367" s="107"/>
      <c r="N367" s="108"/>
      <c r="O367" s="108"/>
      <c r="P367" s="108"/>
      <c r="Q367" s="108"/>
      <c r="R367" s="108"/>
      <c r="S367" s="108"/>
      <c r="T367" s="109"/>
      <c r="AT367" s="105" t="s">
        <v>144</v>
      </c>
      <c r="AU367" s="105" t="s">
        <v>81</v>
      </c>
      <c r="AV367" s="103" t="s">
        <v>79</v>
      </c>
      <c r="AW367" s="103" t="s">
        <v>29</v>
      </c>
      <c r="AX367" s="103" t="s">
        <v>71</v>
      </c>
      <c r="AY367" s="105" t="s">
        <v>135</v>
      </c>
    </row>
    <row r="368" spans="1:65" s="111" customFormat="1">
      <c r="B368" s="110"/>
      <c r="D368" s="104" t="s">
        <v>144</v>
      </c>
      <c r="E368" s="112" t="s">
        <v>1</v>
      </c>
      <c r="F368" s="113" t="s">
        <v>79</v>
      </c>
      <c r="H368" s="114">
        <v>1</v>
      </c>
      <c r="L368" s="110"/>
      <c r="M368" s="115"/>
      <c r="N368" s="116"/>
      <c r="O368" s="116"/>
      <c r="P368" s="116"/>
      <c r="Q368" s="116"/>
      <c r="R368" s="116"/>
      <c r="S368" s="116"/>
      <c r="T368" s="117"/>
      <c r="AT368" s="112" t="s">
        <v>144</v>
      </c>
      <c r="AU368" s="112" t="s">
        <v>81</v>
      </c>
      <c r="AV368" s="111" t="s">
        <v>81</v>
      </c>
      <c r="AW368" s="111" t="s">
        <v>29</v>
      </c>
      <c r="AX368" s="111" t="s">
        <v>71</v>
      </c>
      <c r="AY368" s="112" t="s">
        <v>135</v>
      </c>
    </row>
    <row r="369" spans="1:65" s="103" customFormat="1">
      <c r="B369" s="102"/>
      <c r="D369" s="104" t="s">
        <v>144</v>
      </c>
      <c r="E369" s="105" t="s">
        <v>1</v>
      </c>
      <c r="F369" s="106" t="s">
        <v>1287</v>
      </c>
      <c r="H369" s="105" t="s">
        <v>1</v>
      </c>
      <c r="L369" s="102"/>
      <c r="M369" s="107"/>
      <c r="N369" s="108"/>
      <c r="O369" s="108"/>
      <c r="P369" s="108"/>
      <c r="Q369" s="108"/>
      <c r="R369" s="108"/>
      <c r="S369" s="108"/>
      <c r="T369" s="109"/>
      <c r="AT369" s="105" t="s">
        <v>144</v>
      </c>
      <c r="AU369" s="105" t="s">
        <v>81</v>
      </c>
      <c r="AV369" s="103" t="s">
        <v>79</v>
      </c>
      <c r="AW369" s="103" t="s">
        <v>29</v>
      </c>
      <c r="AX369" s="103" t="s">
        <v>71</v>
      </c>
      <c r="AY369" s="105" t="s">
        <v>135</v>
      </c>
    </row>
    <row r="370" spans="1:65" s="111" customFormat="1">
      <c r="B370" s="110"/>
      <c r="D370" s="104" t="s">
        <v>144</v>
      </c>
      <c r="E370" s="112" t="s">
        <v>1</v>
      </c>
      <c r="F370" s="113" t="s">
        <v>79</v>
      </c>
      <c r="H370" s="114">
        <v>1</v>
      </c>
      <c r="L370" s="110"/>
      <c r="M370" s="115"/>
      <c r="N370" s="116"/>
      <c r="O370" s="116"/>
      <c r="P370" s="116"/>
      <c r="Q370" s="116"/>
      <c r="R370" s="116"/>
      <c r="S370" s="116"/>
      <c r="T370" s="117"/>
      <c r="AT370" s="112" t="s">
        <v>144</v>
      </c>
      <c r="AU370" s="112" t="s">
        <v>81</v>
      </c>
      <c r="AV370" s="111" t="s">
        <v>81</v>
      </c>
      <c r="AW370" s="111" t="s">
        <v>29</v>
      </c>
      <c r="AX370" s="111" t="s">
        <v>71</v>
      </c>
      <c r="AY370" s="112" t="s">
        <v>135</v>
      </c>
    </row>
    <row r="371" spans="1:65" s="119" customFormat="1">
      <c r="B371" s="118"/>
      <c r="D371" s="104" t="s">
        <v>144</v>
      </c>
      <c r="E371" s="120" t="s">
        <v>1</v>
      </c>
      <c r="F371" s="121" t="s">
        <v>156</v>
      </c>
      <c r="H371" s="122">
        <v>2</v>
      </c>
      <c r="L371" s="118"/>
      <c r="M371" s="123"/>
      <c r="N371" s="124"/>
      <c r="O371" s="124"/>
      <c r="P371" s="124"/>
      <c r="Q371" s="124"/>
      <c r="R371" s="124"/>
      <c r="S371" s="124"/>
      <c r="T371" s="125"/>
      <c r="AT371" s="120" t="s">
        <v>144</v>
      </c>
      <c r="AU371" s="120" t="s">
        <v>81</v>
      </c>
      <c r="AV371" s="119" t="s">
        <v>142</v>
      </c>
      <c r="AW371" s="119" t="s">
        <v>29</v>
      </c>
      <c r="AX371" s="119" t="s">
        <v>79</v>
      </c>
      <c r="AY371" s="120" t="s">
        <v>135</v>
      </c>
    </row>
    <row r="372" spans="1:65" s="15" customFormat="1" ht="33" customHeight="1">
      <c r="A372" s="154"/>
      <c r="B372" s="8"/>
      <c r="C372" s="126" t="s">
        <v>652</v>
      </c>
      <c r="D372" s="126" t="s">
        <v>190</v>
      </c>
      <c r="E372" s="127" t="s">
        <v>870</v>
      </c>
      <c r="F372" s="128" t="s">
        <v>871</v>
      </c>
      <c r="G372" s="129" t="s">
        <v>149</v>
      </c>
      <c r="H372" s="130">
        <v>2</v>
      </c>
      <c r="I372" s="131"/>
      <c r="J372" s="132">
        <f>ROUND(I372*H372,2)</f>
        <v>0</v>
      </c>
      <c r="K372" s="133"/>
      <c r="L372" s="234"/>
      <c r="M372" s="235" t="s">
        <v>1</v>
      </c>
      <c r="N372" s="134" t="s">
        <v>36</v>
      </c>
      <c r="O372" s="28"/>
      <c r="P372" s="100">
        <f>O372*H372</f>
        <v>0</v>
      </c>
      <c r="Q372" s="100">
        <v>1.521E-2</v>
      </c>
      <c r="R372" s="100">
        <f>Q372*H372</f>
        <v>3.0419999999999999E-2</v>
      </c>
      <c r="S372" s="100">
        <v>0</v>
      </c>
      <c r="T372" s="101">
        <f>S372*H372</f>
        <v>0</v>
      </c>
      <c r="U372" s="154"/>
      <c r="V372" s="154"/>
      <c r="W372" s="154"/>
      <c r="X372" s="154"/>
      <c r="Y372" s="154"/>
      <c r="Z372" s="154"/>
      <c r="AA372" s="154"/>
      <c r="AB372" s="154"/>
      <c r="AC372" s="154"/>
      <c r="AD372" s="154"/>
      <c r="AE372" s="154"/>
      <c r="AR372" s="232" t="s">
        <v>335</v>
      </c>
      <c r="AT372" s="232" t="s">
        <v>190</v>
      </c>
      <c r="AU372" s="232" t="s">
        <v>81</v>
      </c>
      <c r="AY372" s="191" t="s">
        <v>135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91" t="s">
        <v>79</v>
      </c>
      <c r="BK372" s="233">
        <f>ROUND(I372*H372,2)</f>
        <v>0</v>
      </c>
      <c r="BL372" s="191" t="s">
        <v>242</v>
      </c>
      <c r="BM372" s="232" t="s">
        <v>1399</v>
      </c>
    </row>
    <row r="373" spans="1:65" s="15" customFormat="1" ht="24.2" customHeight="1">
      <c r="A373" s="154"/>
      <c r="B373" s="8"/>
      <c r="C373" s="91" t="s">
        <v>659</v>
      </c>
      <c r="D373" s="91" t="s">
        <v>138</v>
      </c>
      <c r="E373" s="92" t="s">
        <v>874</v>
      </c>
      <c r="F373" s="93" t="s">
        <v>875</v>
      </c>
      <c r="G373" s="94" t="s">
        <v>141</v>
      </c>
      <c r="H373" s="95">
        <v>19.399999999999999</v>
      </c>
      <c r="I373" s="96"/>
      <c r="J373" s="97">
        <f>ROUND(I373*H373,2)</f>
        <v>0</v>
      </c>
      <c r="K373" s="98"/>
      <c r="L373" s="8"/>
      <c r="M373" s="231" t="s">
        <v>1</v>
      </c>
      <c r="N373" s="99" t="s">
        <v>36</v>
      </c>
      <c r="O373" s="28"/>
      <c r="P373" s="100">
        <f>O373*H373</f>
        <v>0</v>
      </c>
      <c r="Q373" s="100">
        <v>1.7100000000000001E-2</v>
      </c>
      <c r="R373" s="100">
        <f>Q373*H373</f>
        <v>0.33173999999999998</v>
      </c>
      <c r="S373" s="100">
        <v>0</v>
      </c>
      <c r="T373" s="101">
        <f>S373*H373</f>
        <v>0</v>
      </c>
      <c r="U373" s="154"/>
      <c r="V373" s="154"/>
      <c r="W373" s="154"/>
      <c r="X373" s="154"/>
      <c r="Y373" s="154"/>
      <c r="Z373" s="154"/>
      <c r="AA373" s="154"/>
      <c r="AB373" s="154"/>
      <c r="AC373" s="154"/>
      <c r="AD373" s="154"/>
      <c r="AE373" s="154"/>
      <c r="AR373" s="232" t="s">
        <v>242</v>
      </c>
      <c r="AT373" s="232" t="s">
        <v>138</v>
      </c>
      <c r="AU373" s="232" t="s">
        <v>81</v>
      </c>
      <c r="AY373" s="191" t="s">
        <v>135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91" t="s">
        <v>79</v>
      </c>
      <c r="BK373" s="233">
        <f>ROUND(I373*H373,2)</f>
        <v>0</v>
      </c>
      <c r="BL373" s="191" t="s">
        <v>242</v>
      </c>
      <c r="BM373" s="232" t="s">
        <v>1400</v>
      </c>
    </row>
    <row r="374" spans="1:65" s="103" customFormat="1">
      <c r="B374" s="102"/>
      <c r="D374" s="104" t="s">
        <v>144</v>
      </c>
      <c r="E374" s="105" t="s">
        <v>1</v>
      </c>
      <c r="F374" s="106" t="s">
        <v>1281</v>
      </c>
      <c r="H374" s="105" t="s">
        <v>1</v>
      </c>
      <c r="L374" s="102"/>
      <c r="M374" s="107"/>
      <c r="N374" s="108"/>
      <c r="O374" s="108"/>
      <c r="P374" s="108"/>
      <c r="Q374" s="108"/>
      <c r="R374" s="108"/>
      <c r="S374" s="108"/>
      <c r="T374" s="109"/>
      <c r="AT374" s="105" t="s">
        <v>144</v>
      </c>
      <c r="AU374" s="105" t="s">
        <v>81</v>
      </c>
      <c r="AV374" s="103" t="s">
        <v>79</v>
      </c>
      <c r="AW374" s="103" t="s">
        <v>29</v>
      </c>
      <c r="AX374" s="103" t="s">
        <v>71</v>
      </c>
      <c r="AY374" s="105" t="s">
        <v>135</v>
      </c>
    </row>
    <row r="375" spans="1:65" s="111" customFormat="1">
      <c r="B375" s="110"/>
      <c r="D375" s="104" t="s">
        <v>144</v>
      </c>
      <c r="E375" s="112" t="s">
        <v>1</v>
      </c>
      <c r="F375" s="113" t="s">
        <v>1401</v>
      </c>
      <c r="H375" s="114">
        <v>19.399999999999999</v>
      </c>
      <c r="L375" s="110"/>
      <c r="M375" s="115"/>
      <c r="N375" s="116"/>
      <c r="O375" s="116"/>
      <c r="P375" s="116"/>
      <c r="Q375" s="116"/>
      <c r="R375" s="116"/>
      <c r="S375" s="116"/>
      <c r="T375" s="117"/>
      <c r="AT375" s="112" t="s">
        <v>144</v>
      </c>
      <c r="AU375" s="112" t="s">
        <v>81</v>
      </c>
      <c r="AV375" s="111" t="s">
        <v>81</v>
      </c>
      <c r="AW375" s="111" t="s">
        <v>29</v>
      </c>
      <c r="AX375" s="111" t="s">
        <v>79</v>
      </c>
      <c r="AY375" s="112" t="s">
        <v>135</v>
      </c>
    </row>
    <row r="376" spans="1:65" s="15" customFormat="1" ht="33" customHeight="1">
      <c r="A376" s="154"/>
      <c r="B376" s="8"/>
      <c r="C376" s="91" t="s">
        <v>661</v>
      </c>
      <c r="D376" s="91" t="s">
        <v>138</v>
      </c>
      <c r="E376" s="92" t="s">
        <v>880</v>
      </c>
      <c r="F376" s="93" t="s">
        <v>881</v>
      </c>
      <c r="G376" s="94" t="s">
        <v>149</v>
      </c>
      <c r="H376" s="95">
        <v>5</v>
      </c>
      <c r="I376" s="96"/>
      <c r="J376" s="97">
        <f>ROUND(I376*H376,2)</f>
        <v>0</v>
      </c>
      <c r="K376" s="98"/>
      <c r="L376" s="8"/>
      <c r="M376" s="231" t="s">
        <v>1</v>
      </c>
      <c r="N376" s="99" t="s">
        <v>36</v>
      </c>
      <c r="O376" s="28"/>
      <c r="P376" s="100">
        <f>O376*H376</f>
        <v>0</v>
      </c>
      <c r="Q376" s="100">
        <v>2.5739999999999999E-2</v>
      </c>
      <c r="R376" s="100">
        <f>Q376*H376</f>
        <v>0.12869999999999998</v>
      </c>
      <c r="S376" s="100">
        <v>0</v>
      </c>
      <c r="T376" s="101">
        <f>S376*H376</f>
        <v>0</v>
      </c>
      <c r="U376" s="154"/>
      <c r="V376" s="154"/>
      <c r="W376" s="154"/>
      <c r="X376" s="154"/>
      <c r="Y376" s="154"/>
      <c r="Z376" s="154"/>
      <c r="AA376" s="154"/>
      <c r="AB376" s="154"/>
      <c r="AC376" s="154"/>
      <c r="AD376" s="154"/>
      <c r="AE376" s="154"/>
      <c r="AR376" s="232" t="s">
        <v>242</v>
      </c>
      <c r="AT376" s="232" t="s">
        <v>138</v>
      </c>
      <c r="AU376" s="232" t="s">
        <v>81</v>
      </c>
      <c r="AY376" s="191" t="s">
        <v>135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91" t="s">
        <v>79</v>
      </c>
      <c r="BK376" s="233">
        <f>ROUND(I376*H376,2)</f>
        <v>0</v>
      </c>
      <c r="BL376" s="191" t="s">
        <v>242</v>
      </c>
      <c r="BM376" s="232" t="s">
        <v>1402</v>
      </c>
    </row>
    <row r="377" spans="1:65" s="15" customFormat="1" ht="24.2" customHeight="1">
      <c r="A377" s="154"/>
      <c r="B377" s="8"/>
      <c r="C377" s="91" t="s">
        <v>665</v>
      </c>
      <c r="D377" s="91" t="s">
        <v>138</v>
      </c>
      <c r="E377" s="92" t="s">
        <v>884</v>
      </c>
      <c r="F377" s="93" t="s">
        <v>885</v>
      </c>
      <c r="G377" s="94" t="s">
        <v>277</v>
      </c>
      <c r="H377" s="95">
        <v>0.59</v>
      </c>
      <c r="I377" s="96"/>
      <c r="J377" s="97">
        <f>ROUND(I377*H377,2)</f>
        <v>0</v>
      </c>
      <c r="K377" s="98"/>
      <c r="L377" s="8"/>
      <c r="M377" s="231" t="s">
        <v>1</v>
      </c>
      <c r="N377" s="99" t="s">
        <v>36</v>
      </c>
      <c r="O377" s="28"/>
      <c r="P377" s="100">
        <f>O377*H377</f>
        <v>0</v>
      </c>
      <c r="Q377" s="100">
        <v>0</v>
      </c>
      <c r="R377" s="100">
        <f>Q377*H377</f>
        <v>0</v>
      </c>
      <c r="S377" s="100">
        <v>0</v>
      </c>
      <c r="T377" s="101">
        <f>S377*H377</f>
        <v>0</v>
      </c>
      <c r="U377" s="154"/>
      <c r="V377" s="154"/>
      <c r="W377" s="154"/>
      <c r="X377" s="154"/>
      <c r="Y377" s="154"/>
      <c r="Z377" s="154"/>
      <c r="AA377" s="154"/>
      <c r="AB377" s="154"/>
      <c r="AC377" s="154"/>
      <c r="AD377" s="154"/>
      <c r="AE377" s="154"/>
      <c r="AR377" s="232" t="s">
        <v>242</v>
      </c>
      <c r="AT377" s="232" t="s">
        <v>138</v>
      </c>
      <c r="AU377" s="232" t="s">
        <v>81</v>
      </c>
      <c r="AY377" s="191" t="s">
        <v>135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91" t="s">
        <v>79</v>
      </c>
      <c r="BK377" s="233">
        <f>ROUND(I377*H377,2)</f>
        <v>0</v>
      </c>
      <c r="BL377" s="191" t="s">
        <v>242</v>
      </c>
      <c r="BM377" s="232" t="s">
        <v>1403</v>
      </c>
    </row>
    <row r="378" spans="1:65" s="15" customFormat="1" ht="24.2" customHeight="1">
      <c r="A378" s="154"/>
      <c r="B378" s="8"/>
      <c r="C378" s="91" t="s">
        <v>669</v>
      </c>
      <c r="D378" s="91" t="s">
        <v>138</v>
      </c>
      <c r="E378" s="92" t="s">
        <v>888</v>
      </c>
      <c r="F378" s="93" t="s">
        <v>889</v>
      </c>
      <c r="G378" s="94" t="s">
        <v>277</v>
      </c>
      <c r="H378" s="95">
        <v>0.59</v>
      </c>
      <c r="I378" s="96"/>
      <c r="J378" s="97">
        <f>ROUND(I378*H378,2)</f>
        <v>0</v>
      </c>
      <c r="K378" s="98"/>
      <c r="L378" s="8"/>
      <c r="M378" s="231" t="s">
        <v>1</v>
      </c>
      <c r="N378" s="99" t="s">
        <v>36</v>
      </c>
      <c r="O378" s="28"/>
      <c r="P378" s="100">
        <f>O378*H378</f>
        <v>0</v>
      </c>
      <c r="Q378" s="100">
        <v>0</v>
      </c>
      <c r="R378" s="100">
        <f>Q378*H378</f>
        <v>0</v>
      </c>
      <c r="S378" s="100">
        <v>0</v>
      </c>
      <c r="T378" s="101">
        <f>S378*H378</f>
        <v>0</v>
      </c>
      <c r="U378" s="154"/>
      <c r="V378" s="154"/>
      <c r="W378" s="154"/>
      <c r="X378" s="154"/>
      <c r="Y378" s="154"/>
      <c r="Z378" s="154"/>
      <c r="AA378" s="154"/>
      <c r="AB378" s="154"/>
      <c r="AC378" s="154"/>
      <c r="AD378" s="154"/>
      <c r="AE378" s="154"/>
      <c r="AR378" s="232" t="s">
        <v>242</v>
      </c>
      <c r="AT378" s="232" t="s">
        <v>138</v>
      </c>
      <c r="AU378" s="232" t="s">
        <v>81</v>
      </c>
      <c r="AY378" s="191" t="s">
        <v>135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91" t="s">
        <v>79</v>
      </c>
      <c r="BK378" s="233">
        <f>ROUND(I378*H378,2)</f>
        <v>0</v>
      </c>
      <c r="BL378" s="191" t="s">
        <v>242</v>
      </c>
      <c r="BM378" s="232" t="s">
        <v>1404</v>
      </c>
    </row>
    <row r="379" spans="1:65" s="81" customFormat="1" ht="22.9" customHeight="1">
      <c r="B379" s="80"/>
      <c r="D379" s="82" t="s">
        <v>70</v>
      </c>
      <c r="E379" s="89" t="s">
        <v>891</v>
      </c>
      <c r="F379" s="89" t="s">
        <v>892</v>
      </c>
      <c r="J379" s="90">
        <f>BK379</f>
        <v>0</v>
      </c>
      <c r="L379" s="80"/>
      <c r="M379" s="85"/>
      <c r="N379" s="86"/>
      <c r="O379" s="86"/>
      <c r="P379" s="87">
        <f>SUM(P380:P394)</f>
        <v>0</v>
      </c>
      <c r="Q379" s="86"/>
      <c r="R379" s="87">
        <f>SUM(R380:R394)</f>
        <v>7.3400000000000007E-2</v>
      </c>
      <c r="S379" s="86"/>
      <c r="T379" s="88">
        <f>SUM(T380:T394)</f>
        <v>0.24</v>
      </c>
      <c r="AR379" s="82" t="s">
        <v>81</v>
      </c>
      <c r="AT379" s="229" t="s">
        <v>70</v>
      </c>
      <c r="AU379" s="229" t="s">
        <v>79</v>
      </c>
      <c r="AY379" s="82" t="s">
        <v>135</v>
      </c>
      <c r="BK379" s="230">
        <f>SUM(BK380:BK394)</f>
        <v>0</v>
      </c>
    </row>
    <row r="380" spans="1:65" s="15" customFormat="1" ht="24.2" customHeight="1">
      <c r="A380" s="154"/>
      <c r="B380" s="8"/>
      <c r="C380" s="91" t="s">
        <v>673</v>
      </c>
      <c r="D380" s="91" t="s">
        <v>138</v>
      </c>
      <c r="E380" s="92" t="s">
        <v>905</v>
      </c>
      <c r="F380" s="93" t="s">
        <v>906</v>
      </c>
      <c r="G380" s="94" t="s">
        <v>149</v>
      </c>
      <c r="H380" s="95">
        <v>4</v>
      </c>
      <c r="I380" s="96"/>
      <c r="J380" s="97">
        <f>ROUND(I380*H380,2)</f>
        <v>0</v>
      </c>
      <c r="K380" s="98"/>
      <c r="L380" s="8"/>
      <c r="M380" s="231" t="s">
        <v>1</v>
      </c>
      <c r="N380" s="99" t="s">
        <v>36</v>
      </c>
      <c r="O380" s="28"/>
      <c r="P380" s="100">
        <f>O380*H380</f>
        <v>0</v>
      </c>
      <c r="Q380" s="100">
        <v>0</v>
      </c>
      <c r="R380" s="100">
        <f>Q380*H380</f>
        <v>0</v>
      </c>
      <c r="S380" s="100">
        <v>0</v>
      </c>
      <c r="T380" s="101">
        <f>S380*H380</f>
        <v>0</v>
      </c>
      <c r="U380" s="154"/>
      <c r="V380" s="154"/>
      <c r="W380" s="154"/>
      <c r="X380" s="154"/>
      <c r="Y380" s="154"/>
      <c r="Z380" s="154"/>
      <c r="AA380" s="154"/>
      <c r="AB380" s="154"/>
      <c r="AC380" s="154"/>
      <c r="AD380" s="154"/>
      <c r="AE380" s="154"/>
      <c r="AR380" s="232" t="s">
        <v>242</v>
      </c>
      <c r="AT380" s="232" t="s">
        <v>138</v>
      </c>
      <c r="AU380" s="232" t="s">
        <v>81</v>
      </c>
      <c r="AY380" s="191" t="s">
        <v>135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91" t="s">
        <v>79</v>
      </c>
      <c r="BK380" s="233">
        <f>ROUND(I380*H380,2)</f>
        <v>0</v>
      </c>
      <c r="BL380" s="191" t="s">
        <v>242</v>
      </c>
      <c r="BM380" s="232" t="s">
        <v>1405</v>
      </c>
    </row>
    <row r="381" spans="1:65" s="103" customFormat="1">
      <c r="B381" s="102"/>
      <c r="D381" s="104" t="s">
        <v>144</v>
      </c>
      <c r="E381" s="105" t="s">
        <v>1</v>
      </c>
      <c r="F381" s="106" t="s">
        <v>1286</v>
      </c>
      <c r="H381" s="105" t="s">
        <v>1</v>
      </c>
      <c r="L381" s="102"/>
      <c r="M381" s="107"/>
      <c r="N381" s="108"/>
      <c r="O381" s="108"/>
      <c r="P381" s="108"/>
      <c r="Q381" s="108"/>
      <c r="R381" s="108"/>
      <c r="S381" s="108"/>
      <c r="T381" s="109"/>
      <c r="AT381" s="105" t="s">
        <v>144</v>
      </c>
      <c r="AU381" s="105" t="s">
        <v>81</v>
      </c>
      <c r="AV381" s="103" t="s">
        <v>79</v>
      </c>
      <c r="AW381" s="103" t="s">
        <v>29</v>
      </c>
      <c r="AX381" s="103" t="s">
        <v>71</v>
      </c>
      <c r="AY381" s="105" t="s">
        <v>135</v>
      </c>
    </row>
    <row r="382" spans="1:65" s="111" customFormat="1">
      <c r="B382" s="110"/>
      <c r="D382" s="104" t="s">
        <v>144</v>
      </c>
      <c r="E382" s="112" t="s">
        <v>1</v>
      </c>
      <c r="F382" s="113" t="s">
        <v>81</v>
      </c>
      <c r="H382" s="114">
        <v>2</v>
      </c>
      <c r="L382" s="110"/>
      <c r="M382" s="115"/>
      <c r="N382" s="116"/>
      <c r="O382" s="116"/>
      <c r="P382" s="116"/>
      <c r="Q382" s="116"/>
      <c r="R382" s="116"/>
      <c r="S382" s="116"/>
      <c r="T382" s="117"/>
      <c r="AT382" s="112" t="s">
        <v>144</v>
      </c>
      <c r="AU382" s="112" t="s">
        <v>81</v>
      </c>
      <c r="AV382" s="111" t="s">
        <v>81</v>
      </c>
      <c r="AW382" s="111" t="s">
        <v>29</v>
      </c>
      <c r="AX382" s="111" t="s">
        <v>71</v>
      </c>
      <c r="AY382" s="112" t="s">
        <v>135</v>
      </c>
    </row>
    <row r="383" spans="1:65" s="103" customFormat="1">
      <c r="B383" s="102"/>
      <c r="D383" s="104" t="s">
        <v>144</v>
      </c>
      <c r="E383" s="105" t="s">
        <v>1</v>
      </c>
      <c r="F383" s="106" t="s">
        <v>1287</v>
      </c>
      <c r="H383" s="105" t="s">
        <v>1</v>
      </c>
      <c r="L383" s="102"/>
      <c r="M383" s="107"/>
      <c r="N383" s="108"/>
      <c r="O383" s="108"/>
      <c r="P383" s="108"/>
      <c r="Q383" s="108"/>
      <c r="R383" s="108"/>
      <c r="S383" s="108"/>
      <c r="T383" s="109"/>
      <c r="AT383" s="105" t="s">
        <v>144</v>
      </c>
      <c r="AU383" s="105" t="s">
        <v>81</v>
      </c>
      <c r="AV383" s="103" t="s">
        <v>79</v>
      </c>
      <c r="AW383" s="103" t="s">
        <v>29</v>
      </c>
      <c r="AX383" s="103" t="s">
        <v>71</v>
      </c>
      <c r="AY383" s="105" t="s">
        <v>135</v>
      </c>
    </row>
    <row r="384" spans="1:65" s="111" customFormat="1">
      <c r="B384" s="110"/>
      <c r="D384" s="104" t="s">
        <v>144</v>
      </c>
      <c r="E384" s="112" t="s">
        <v>1</v>
      </c>
      <c r="F384" s="113" t="s">
        <v>81</v>
      </c>
      <c r="H384" s="114">
        <v>2</v>
      </c>
      <c r="L384" s="110"/>
      <c r="M384" s="115"/>
      <c r="N384" s="116"/>
      <c r="O384" s="116"/>
      <c r="P384" s="116"/>
      <c r="Q384" s="116"/>
      <c r="R384" s="116"/>
      <c r="S384" s="116"/>
      <c r="T384" s="117"/>
      <c r="AT384" s="112" t="s">
        <v>144</v>
      </c>
      <c r="AU384" s="112" t="s">
        <v>81</v>
      </c>
      <c r="AV384" s="111" t="s">
        <v>81</v>
      </c>
      <c r="AW384" s="111" t="s">
        <v>29</v>
      </c>
      <c r="AX384" s="111" t="s">
        <v>71</v>
      </c>
      <c r="AY384" s="112" t="s">
        <v>135</v>
      </c>
    </row>
    <row r="385" spans="1:65" s="119" customFormat="1">
      <c r="B385" s="118"/>
      <c r="D385" s="104" t="s">
        <v>144</v>
      </c>
      <c r="E385" s="120" t="s">
        <v>1</v>
      </c>
      <c r="F385" s="121" t="s">
        <v>156</v>
      </c>
      <c r="H385" s="122">
        <v>4</v>
      </c>
      <c r="L385" s="118"/>
      <c r="M385" s="123"/>
      <c r="N385" s="124"/>
      <c r="O385" s="124"/>
      <c r="P385" s="124"/>
      <c r="Q385" s="124"/>
      <c r="R385" s="124"/>
      <c r="S385" s="124"/>
      <c r="T385" s="125"/>
      <c r="AT385" s="120" t="s">
        <v>144</v>
      </c>
      <c r="AU385" s="120" t="s">
        <v>81</v>
      </c>
      <c r="AV385" s="119" t="s">
        <v>142</v>
      </c>
      <c r="AW385" s="119" t="s">
        <v>29</v>
      </c>
      <c r="AX385" s="119" t="s">
        <v>79</v>
      </c>
      <c r="AY385" s="120" t="s">
        <v>135</v>
      </c>
    </row>
    <row r="386" spans="1:65" s="15" customFormat="1" ht="24.2" customHeight="1">
      <c r="A386" s="154"/>
      <c r="B386" s="8"/>
      <c r="C386" s="126" t="s">
        <v>677</v>
      </c>
      <c r="D386" s="126" t="s">
        <v>190</v>
      </c>
      <c r="E386" s="127" t="s">
        <v>909</v>
      </c>
      <c r="F386" s="128" t="s">
        <v>910</v>
      </c>
      <c r="G386" s="129" t="s">
        <v>149</v>
      </c>
      <c r="H386" s="130">
        <v>4</v>
      </c>
      <c r="I386" s="131"/>
      <c r="J386" s="132">
        <f>ROUND(I386*H386,2)</f>
        <v>0</v>
      </c>
      <c r="K386" s="133"/>
      <c r="L386" s="234"/>
      <c r="M386" s="235" t="s">
        <v>1</v>
      </c>
      <c r="N386" s="134" t="s">
        <v>36</v>
      </c>
      <c r="O386" s="28"/>
      <c r="P386" s="100">
        <f>O386*H386</f>
        <v>0</v>
      </c>
      <c r="Q386" s="100">
        <v>1.6E-2</v>
      </c>
      <c r="R386" s="100">
        <f>Q386*H386</f>
        <v>6.4000000000000001E-2</v>
      </c>
      <c r="S386" s="100">
        <v>0</v>
      </c>
      <c r="T386" s="101">
        <f>S386*H386</f>
        <v>0</v>
      </c>
      <c r="U386" s="154"/>
      <c r="V386" s="154"/>
      <c r="W386" s="154"/>
      <c r="X386" s="154"/>
      <c r="Y386" s="154"/>
      <c r="Z386" s="154"/>
      <c r="AA386" s="154"/>
      <c r="AB386" s="154"/>
      <c r="AC386" s="154"/>
      <c r="AD386" s="154"/>
      <c r="AE386" s="154"/>
      <c r="AR386" s="232" t="s">
        <v>335</v>
      </c>
      <c r="AT386" s="232" t="s">
        <v>190</v>
      </c>
      <c r="AU386" s="232" t="s">
        <v>81</v>
      </c>
      <c r="AY386" s="191" t="s">
        <v>135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91" t="s">
        <v>79</v>
      </c>
      <c r="BK386" s="233">
        <f>ROUND(I386*H386,2)</f>
        <v>0</v>
      </c>
      <c r="BL386" s="191" t="s">
        <v>242</v>
      </c>
      <c r="BM386" s="232" t="s">
        <v>1406</v>
      </c>
    </row>
    <row r="387" spans="1:65" s="15" customFormat="1" ht="16.5" customHeight="1">
      <c r="A387" s="154"/>
      <c r="B387" s="8"/>
      <c r="C387" s="91" t="s">
        <v>681</v>
      </c>
      <c r="D387" s="91" t="s">
        <v>138</v>
      </c>
      <c r="E387" s="92" t="s">
        <v>922</v>
      </c>
      <c r="F387" s="93" t="s">
        <v>923</v>
      </c>
      <c r="G387" s="94" t="s">
        <v>149</v>
      </c>
      <c r="H387" s="95">
        <v>4</v>
      </c>
      <c r="I387" s="96"/>
      <c r="J387" s="97">
        <f>ROUND(I387*H387,2)</f>
        <v>0</v>
      </c>
      <c r="K387" s="98"/>
      <c r="L387" s="8"/>
      <c r="M387" s="231" t="s">
        <v>1</v>
      </c>
      <c r="N387" s="99" t="s">
        <v>36</v>
      </c>
      <c r="O387" s="28"/>
      <c r="P387" s="100">
        <f>O387*H387</f>
        <v>0</v>
      </c>
      <c r="Q387" s="100">
        <v>0</v>
      </c>
      <c r="R387" s="100">
        <f>Q387*H387</f>
        <v>0</v>
      </c>
      <c r="S387" s="100">
        <v>0</v>
      </c>
      <c r="T387" s="101">
        <f>S387*H387</f>
        <v>0</v>
      </c>
      <c r="U387" s="154"/>
      <c r="V387" s="154"/>
      <c r="W387" s="154"/>
      <c r="X387" s="154"/>
      <c r="Y387" s="154"/>
      <c r="Z387" s="154"/>
      <c r="AA387" s="154"/>
      <c r="AB387" s="154"/>
      <c r="AC387" s="154"/>
      <c r="AD387" s="154"/>
      <c r="AE387" s="154"/>
      <c r="AR387" s="232" t="s">
        <v>242</v>
      </c>
      <c r="AT387" s="232" t="s">
        <v>138</v>
      </c>
      <c r="AU387" s="232" t="s">
        <v>81</v>
      </c>
      <c r="AY387" s="191" t="s">
        <v>135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91" t="s">
        <v>79</v>
      </c>
      <c r="BK387" s="233">
        <f>ROUND(I387*H387,2)</f>
        <v>0</v>
      </c>
      <c r="BL387" s="191" t="s">
        <v>242</v>
      </c>
      <c r="BM387" s="232" t="s">
        <v>1407</v>
      </c>
    </row>
    <row r="388" spans="1:65" s="111" customFormat="1">
      <c r="B388" s="110"/>
      <c r="D388" s="104" t="s">
        <v>144</v>
      </c>
      <c r="E388" s="112" t="s">
        <v>1</v>
      </c>
      <c r="F388" s="113" t="s">
        <v>142</v>
      </c>
      <c r="H388" s="114">
        <v>4</v>
      </c>
      <c r="L388" s="110"/>
      <c r="M388" s="115"/>
      <c r="N388" s="116"/>
      <c r="O388" s="116"/>
      <c r="P388" s="116"/>
      <c r="Q388" s="116"/>
      <c r="R388" s="116"/>
      <c r="S388" s="116"/>
      <c r="T388" s="117"/>
      <c r="AT388" s="112" t="s">
        <v>144</v>
      </c>
      <c r="AU388" s="112" t="s">
        <v>81</v>
      </c>
      <c r="AV388" s="111" t="s">
        <v>81</v>
      </c>
      <c r="AW388" s="111" t="s">
        <v>29</v>
      </c>
      <c r="AX388" s="111" t="s">
        <v>79</v>
      </c>
      <c r="AY388" s="112" t="s">
        <v>135</v>
      </c>
    </row>
    <row r="389" spans="1:65" s="15" customFormat="1" ht="24.2" customHeight="1">
      <c r="A389" s="154"/>
      <c r="B389" s="8"/>
      <c r="C389" s="126" t="s">
        <v>688</v>
      </c>
      <c r="D389" s="126" t="s">
        <v>190</v>
      </c>
      <c r="E389" s="127" t="s">
        <v>927</v>
      </c>
      <c r="F389" s="128" t="s">
        <v>928</v>
      </c>
      <c r="G389" s="129" t="s">
        <v>149</v>
      </c>
      <c r="H389" s="130">
        <v>4</v>
      </c>
      <c r="I389" s="131"/>
      <c r="J389" s="132">
        <f t="shared" ref="J389:J394" si="10">ROUND(I389*H389,2)</f>
        <v>0</v>
      </c>
      <c r="K389" s="133"/>
      <c r="L389" s="234"/>
      <c r="M389" s="235" t="s">
        <v>1</v>
      </c>
      <c r="N389" s="134" t="s">
        <v>36</v>
      </c>
      <c r="O389" s="28"/>
      <c r="P389" s="100">
        <f t="shared" ref="P389:P394" si="11">O389*H389</f>
        <v>0</v>
      </c>
      <c r="Q389" s="100">
        <v>1.4999999999999999E-4</v>
      </c>
      <c r="R389" s="100">
        <f t="shared" ref="R389:R394" si="12">Q389*H389</f>
        <v>5.9999999999999995E-4</v>
      </c>
      <c r="S389" s="100">
        <v>0</v>
      </c>
      <c r="T389" s="101">
        <f t="shared" ref="T389:T394" si="13">S389*H389</f>
        <v>0</v>
      </c>
      <c r="U389" s="154"/>
      <c r="V389" s="154"/>
      <c r="W389" s="154"/>
      <c r="X389" s="154"/>
      <c r="Y389" s="154"/>
      <c r="Z389" s="154"/>
      <c r="AA389" s="154"/>
      <c r="AB389" s="154"/>
      <c r="AC389" s="154"/>
      <c r="AD389" s="154"/>
      <c r="AE389" s="154"/>
      <c r="AR389" s="232" t="s">
        <v>335</v>
      </c>
      <c r="AT389" s="232" t="s">
        <v>190</v>
      </c>
      <c r="AU389" s="232" t="s">
        <v>81</v>
      </c>
      <c r="AY389" s="191" t="s">
        <v>135</v>
      </c>
      <c r="BE389" s="233">
        <f t="shared" ref="BE389:BE394" si="14">IF(N389="základní",J389,0)</f>
        <v>0</v>
      </c>
      <c r="BF389" s="233">
        <f t="shared" ref="BF389:BF394" si="15">IF(N389="snížená",J389,0)</f>
        <v>0</v>
      </c>
      <c r="BG389" s="233">
        <f t="shared" ref="BG389:BG394" si="16">IF(N389="zákl. přenesená",J389,0)</f>
        <v>0</v>
      </c>
      <c r="BH389" s="233">
        <f t="shared" ref="BH389:BH394" si="17">IF(N389="sníž. přenesená",J389,0)</f>
        <v>0</v>
      </c>
      <c r="BI389" s="233">
        <f t="shared" ref="BI389:BI394" si="18">IF(N389="nulová",J389,0)</f>
        <v>0</v>
      </c>
      <c r="BJ389" s="191" t="s">
        <v>79</v>
      </c>
      <c r="BK389" s="233">
        <f t="shared" ref="BK389:BK394" si="19">ROUND(I389*H389,2)</f>
        <v>0</v>
      </c>
      <c r="BL389" s="191" t="s">
        <v>242</v>
      </c>
      <c r="BM389" s="232" t="s">
        <v>1408</v>
      </c>
    </row>
    <row r="390" spans="1:65" s="15" customFormat="1" ht="21.75" customHeight="1">
      <c r="A390" s="154"/>
      <c r="B390" s="8"/>
      <c r="C390" s="91" t="s">
        <v>692</v>
      </c>
      <c r="D390" s="91" t="s">
        <v>138</v>
      </c>
      <c r="E390" s="92" t="s">
        <v>931</v>
      </c>
      <c r="F390" s="93" t="s">
        <v>932</v>
      </c>
      <c r="G390" s="94" t="s">
        <v>149</v>
      </c>
      <c r="H390" s="95">
        <v>4</v>
      </c>
      <c r="I390" s="96"/>
      <c r="J390" s="97">
        <f t="shared" si="10"/>
        <v>0</v>
      </c>
      <c r="K390" s="98"/>
      <c r="L390" s="8"/>
      <c r="M390" s="231" t="s">
        <v>1</v>
      </c>
      <c r="N390" s="99" t="s">
        <v>36</v>
      </c>
      <c r="O390" s="28"/>
      <c r="P390" s="100">
        <f t="shared" si="11"/>
        <v>0</v>
      </c>
      <c r="Q390" s="100">
        <v>0</v>
      </c>
      <c r="R390" s="100">
        <f t="shared" si="12"/>
        <v>0</v>
      </c>
      <c r="S390" s="100">
        <v>0</v>
      </c>
      <c r="T390" s="101">
        <f t="shared" si="13"/>
        <v>0</v>
      </c>
      <c r="U390" s="154"/>
      <c r="V390" s="154"/>
      <c r="W390" s="154"/>
      <c r="X390" s="154"/>
      <c r="Y390" s="154"/>
      <c r="Z390" s="154"/>
      <c r="AA390" s="154"/>
      <c r="AB390" s="154"/>
      <c r="AC390" s="154"/>
      <c r="AD390" s="154"/>
      <c r="AE390" s="154"/>
      <c r="AR390" s="232" t="s">
        <v>242</v>
      </c>
      <c r="AT390" s="232" t="s">
        <v>138</v>
      </c>
      <c r="AU390" s="232" t="s">
        <v>81</v>
      </c>
      <c r="AY390" s="191" t="s">
        <v>135</v>
      </c>
      <c r="BE390" s="233">
        <f t="shared" si="14"/>
        <v>0</v>
      </c>
      <c r="BF390" s="233">
        <f t="shared" si="15"/>
        <v>0</v>
      </c>
      <c r="BG390" s="233">
        <f t="shared" si="16"/>
        <v>0</v>
      </c>
      <c r="BH390" s="233">
        <f t="shared" si="17"/>
        <v>0</v>
      </c>
      <c r="BI390" s="233">
        <f t="shared" si="18"/>
        <v>0</v>
      </c>
      <c r="BJ390" s="191" t="s">
        <v>79</v>
      </c>
      <c r="BK390" s="233">
        <f t="shared" si="19"/>
        <v>0</v>
      </c>
      <c r="BL390" s="191" t="s">
        <v>242</v>
      </c>
      <c r="BM390" s="232" t="s">
        <v>1409</v>
      </c>
    </row>
    <row r="391" spans="1:65" s="15" customFormat="1" ht="16.5" customHeight="1">
      <c r="A391" s="154"/>
      <c r="B391" s="8"/>
      <c r="C391" s="126" t="s">
        <v>696</v>
      </c>
      <c r="D391" s="126" t="s">
        <v>190</v>
      </c>
      <c r="E391" s="127" t="s">
        <v>935</v>
      </c>
      <c r="F391" s="128" t="s">
        <v>936</v>
      </c>
      <c r="G391" s="129" t="s">
        <v>149</v>
      </c>
      <c r="H391" s="130">
        <v>4</v>
      </c>
      <c r="I391" s="131"/>
      <c r="J391" s="132">
        <f t="shared" si="10"/>
        <v>0</v>
      </c>
      <c r="K391" s="133"/>
      <c r="L391" s="234"/>
      <c r="M391" s="235" t="s">
        <v>1</v>
      </c>
      <c r="N391" s="134" t="s">
        <v>36</v>
      </c>
      <c r="O391" s="28"/>
      <c r="P391" s="100">
        <f t="shared" si="11"/>
        <v>0</v>
      </c>
      <c r="Q391" s="100">
        <v>2.2000000000000001E-3</v>
      </c>
      <c r="R391" s="100">
        <f t="shared" si="12"/>
        <v>8.8000000000000005E-3</v>
      </c>
      <c r="S391" s="100">
        <v>0</v>
      </c>
      <c r="T391" s="101">
        <f t="shared" si="13"/>
        <v>0</v>
      </c>
      <c r="U391" s="154"/>
      <c r="V391" s="154"/>
      <c r="W391" s="154"/>
      <c r="X391" s="154"/>
      <c r="Y391" s="154"/>
      <c r="Z391" s="154"/>
      <c r="AA391" s="154"/>
      <c r="AB391" s="154"/>
      <c r="AC391" s="154"/>
      <c r="AD391" s="154"/>
      <c r="AE391" s="154"/>
      <c r="AR391" s="232" t="s">
        <v>335</v>
      </c>
      <c r="AT391" s="232" t="s">
        <v>190</v>
      </c>
      <c r="AU391" s="232" t="s">
        <v>81</v>
      </c>
      <c r="AY391" s="191" t="s">
        <v>135</v>
      </c>
      <c r="BE391" s="233">
        <f t="shared" si="14"/>
        <v>0</v>
      </c>
      <c r="BF391" s="233">
        <f t="shared" si="15"/>
        <v>0</v>
      </c>
      <c r="BG391" s="233">
        <f t="shared" si="16"/>
        <v>0</v>
      </c>
      <c r="BH391" s="233">
        <f t="shared" si="17"/>
        <v>0</v>
      </c>
      <c r="BI391" s="233">
        <f t="shared" si="18"/>
        <v>0</v>
      </c>
      <c r="BJ391" s="191" t="s">
        <v>79</v>
      </c>
      <c r="BK391" s="233">
        <f t="shared" si="19"/>
        <v>0</v>
      </c>
      <c r="BL391" s="191" t="s">
        <v>242</v>
      </c>
      <c r="BM391" s="232" t="s">
        <v>1410</v>
      </c>
    </row>
    <row r="392" spans="1:65" s="15" customFormat="1" ht="24.2" customHeight="1">
      <c r="A392" s="154"/>
      <c r="B392" s="8"/>
      <c r="C392" s="91" t="s">
        <v>700</v>
      </c>
      <c r="D392" s="91" t="s">
        <v>138</v>
      </c>
      <c r="E392" s="92" t="s">
        <v>939</v>
      </c>
      <c r="F392" s="93" t="s">
        <v>940</v>
      </c>
      <c r="G392" s="94" t="s">
        <v>149</v>
      </c>
      <c r="H392" s="95">
        <v>10</v>
      </c>
      <c r="I392" s="96"/>
      <c r="J392" s="97">
        <f t="shared" si="10"/>
        <v>0</v>
      </c>
      <c r="K392" s="98"/>
      <c r="L392" s="8"/>
      <c r="M392" s="231" t="s">
        <v>1</v>
      </c>
      <c r="N392" s="99" t="s">
        <v>36</v>
      </c>
      <c r="O392" s="28"/>
      <c r="P392" s="100">
        <f t="shared" si="11"/>
        <v>0</v>
      </c>
      <c r="Q392" s="100">
        <v>0</v>
      </c>
      <c r="R392" s="100">
        <f t="shared" si="12"/>
        <v>0</v>
      </c>
      <c r="S392" s="100">
        <v>2.4E-2</v>
      </c>
      <c r="T392" s="101">
        <f t="shared" si="13"/>
        <v>0.24</v>
      </c>
      <c r="U392" s="154"/>
      <c r="V392" s="154"/>
      <c r="W392" s="154"/>
      <c r="X392" s="154"/>
      <c r="Y392" s="154"/>
      <c r="Z392" s="154"/>
      <c r="AA392" s="154"/>
      <c r="AB392" s="154"/>
      <c r="AC392" s="154"/>
      <c r="AD392" s="154"/>
      <c r="AE392" s="154"/>
      <c r="AR392" s="232" t="s">
        <v>242</v>
      </c>
      <c r="AT392" s="232" t="s">
        <v>138</v>
      </c>
      <c r="AU392" s="232" t="s">
        <v>81</v>
      </c>
      <c r="AY392" s="191" t="s">
        <v>135</v>
      </c>
      <c r="BE392" s="233">
        <f t="shared" si="14"/>
        <v>0</v>
      </c>
      <c r="BF392" s="233">
        <f t="shared" si="15"/>
        <v>0</v>
      </c>
      <c r="BG392" s="233">
        <f t="shared" si="16"/>
        <v>0</v>
      </c>
      <c r="BH392" s="233">
        <f t="shared" si="17"/>
        <v>0</v>
      </c>
      <c r="BI392" s="233">
        <f t="shared" si="18"/>
        <v>0</v>
      </c>
      <c r="BJ392" s="191" t="s">
        <v>79</v>
      </c>
      <c r="BK392" s="233">
        <f t="shared" si="19"/>
        <v>0</v>
      </c>
      <c r="BL392" s="191" t="s">
        <v>242</v>
      </c>
      <c r="BM392" s="232" t="s">
        <v>1411</v>
      </c>
    </row>
    <row r="393" spans="1:65" s="15" customFormat="1" ht="24.2" customHeight="1">
      <c r="A393" s="154"/>
      <c r="B393" s="8"/>
      <c r="C393" s="91" t="s">
        <v>704</v>
      </c>
      <c r="D393" s="91" t="s">
        <v>138</v>
      </c>
      <c r="E393" s="92" t="s">
        <v>956</v>
      </c>
      <c r="F393" s="93" t="s">
        <v>957</v>
      </c>
      <c r="G393" s="94" t="s">
        <v>277</v>
      </c>
      <c r="H393" s="95">
        <v>7.2999999999999995E-2</v>
      </c>
      <c r="I393" s="96"/>
      <c r="J393" s="97">
        <f t="shared" si="10"/>
        <v>0</v>
      </c>
      <c r="K393" s="98"/>
      <c r="L393" s="8"/>
      <c r="M393" s="231" t="s">
        <v>1</v>
      </c>
      <c r="N393" s="99" t="s">
        <v>36</v>
      </c>
      <c r="O393" s="28"/>
      <c r="P393" s="100">
        <f t="shared" si="11"/>
        <v>0</v>
      </c>
      <c r="Q393" s="100">
        <v>0</v>
      </c>
      <c r="R393" s="100">
        <f t="shared" si="12"/>
        <v>0</v>
      </c>
      <c r="S393" s="100">
        <v>0</v>
      </c>
      <c r="T393" s="101">
        <f t="shared" si="13"/>
        <v>0</v>
      </c>
      <c r="U393" s="154"/>
      <c r="V393" s="154"/>
      <c r="W393" s="154"/>
      <c r="X393" s="154"/>
      <c r="Y393" s="154"/>
      <c r="Z393" s="154"/>
      <c r="AA393" s="154"/>
      <c r="AB393" s="154"/>
      <c r="AC393" s="154"/>
      <c r="AD393" s="154"/>
      <c r="AE393" s="154"/>
      <c r="AR393" s="232" t="s">
        <v>242</v>
      </c>
      <c r="AT393" s="232" t="s">
        <v>138</v>
      </c>
      <c r="AU393" s="232" t="s">
        <v>81</v>
      </c>
      <c r="AY393" s="191" t="s">
        <v>135</v>
      </c>
      <c r="BE393" s="233">
        <f t="shared" si="14"/>
        <v>0</v>
      </c>
      <c r="BF393" s="233">
        <f t="shared" si="15"/>
        <v>0</v>
      </c>
      <c r="BG393" s="233">
        <f t="shared" si="16"/>
        <v>0</v>
      </c>
      <c r="BH393" s="233">
        <f t="shared" si="17"/>
        <v>0</v>
      </c>
      <c r="BI393" s="233">
        <f t="shared" si="18"/>
        <v>0</v>
      </c>
      <c r="BJ393" s="191" t="s">
        <v>79</v>
      </c>
      <c r="BK393" s="233">
        <f t="shared" si="19"/>
        <v>0</v>
      </c>
      <c r="BL393" s="191" t="s">
        <v>242</v>
      </c>
      <c r="BM393" s="232" t="s">
        <v>1412</v>
      </c>
    </row>
    <row r="394" spans="1:65" s="15" customFormat="1" ht="24.2" customHeight="1">
      <c r="A394" s="154"/>
      <c r="B394" s="8"/>
      <c r="C394" s="91" t="s">
        <v>708</v>
      </c>
      <c r="D394" s="91" t="s">
        <v>138</v>
      </c>
      <c r="E394" s="92" t="s">
        <v>960</v>
      </c>
      <c r="F394" s="93" t="s">
        <v>961</v>
      </c>
      <c r="G394" s="94" t="s">
        <v>277</v>
      </c>
      <c r="H394" s="95">
        <v>7.2999999999999995E-2</v>
      </c>
      <c r="I394" s="96"/>
      <c r="J394" s="97">
        <f t="shared" si="10"/>
        <v>0</v>
      </c>
      <c r="K394" s="98"/>
      <c r="L394" s="8"/>
      <c r="M394" s="231" t="s">
        <v>1</v>
      </c>
      <c r="N394" s="99" t="s">
        <v>36</v>
      </c>
      <c r="O394" s="28"/>
      <c r="P394" s="100">
        <f t="shared" si="11"/>
        <v>0</v>
      </c>
      <c r="Q394" s="100">
        <v>0</v>
      </c>
      <c r="R394" s="100">
        <f t="shared" si="12"/>
        <v>0</v>
      </c>
      <c r="S394" s="100">
        <v>0</v>
      </c>
      <c r="T394" s="101">
        <f t="shared" si="13"/>
        <v>0</v>
      </c>
      <c r="U394" s="154"/>
      <c r="V394" s="154"/>
      <c r="W394" s="154"/>
      <c r="X394" s="154"/>
      <c r="Y394" s="154"/>
      <c r="Z394" s="154"/>
      <c r="AA394" s="154"/>
      <c r="AB394" s="154"/>
      <c r="AC394" s="154"/>
      <c r="AD394" s="154"/>
      <c r="AE394" s="154"/>
      <c r="AR394" s="232" t="s">
        <v>242</v>
      </c>
      <c r="AT394" s="232" t="s">
        <v>138</v>
      </c>
      <c r="AU394" s="232" t="s">
        <v>81</v>
      </c>
      <c r="AY394" s="191" t="s">
        <v>135</v>
      </c>
      <c r="BE394" s="233">
        <f t="shared" si="14"/>
        <v>0</v>
      </c>
      <c r="BF394" s="233">
        <f t="shared" si="15"/>
        <v>0</v>
      </c>
      <c r="BG394" s="233">
        <f t="shared" si="16"/>
        <v>0</v>
      </c>
      <c r="BH394" s="233">
        <f t="shared" si="17"/>
        <v>0</v>
      </c>
      <c r="BI394" s="233">
        <f t="shared" si="18"/>
        <v>0</v>
      </c>
      <c r="BJ394" s="191" t="s">
        <v>79</v>
      </c>
      <c r="BK394" s="233">
        <f t="shared" si="19"/>
        <v>0</v>
      </c>
      <c r="BL394" s="191" t="s">
        <v>242</v>
      </c>
      <c r="BM394" s="232" t="s">
        <v>1413</v>
      </c>
    </row>
    <row r="395" spans="1:65" s="81" customFormat="1" ht="22.9" customHeight="1">
      <c r="B395" s="80"/>
      <c r="D395" s="82" t="s">
        <v>70</v>
      </c>
      <c r="E395" s="89" t="s">
        <v>963</v>
      </c>
      <c r="F395" s="89" t="s">
        <v>964</v>
      </c>
      <c r="J395" s="90">
        <f>BK395</f>
        <v>0</v>
      </c>
      <c r="L395" s="80"/>
      <c r="M395" s="85"/>
      <c r="N395" s="86"/>
      <c r="O395" s="86"/>
      <c r="P395" s="87">
        <f>SUM(P396:P416)</f>
        <v>0</v>
      </c>
      <c r="Q395" s="86"/>
      <c r="R395" s="87">
        <f>SUM(R396:R416)</f>
        <v>1.3526712000000001</v>
      </c>
      <c r="S395" s="86"/>
      <c r="T395" s="88">
        <f>SUM(T396:T416)</f>
        <v>2.603221</v>
      </c>
      <c r="AR395" s="82" t="s">
        <v>81</v>
      </c>
      <c r="AT395" s="229" t="s">
        <v>70</v>
      </c>
      <c r="AU395" s="229" t="s">
        <v>79</v>
      </c>
      <c r="AY395" s="82" t="s">
        <v>135</v>
      </c>
      <c r="BK395" s="230">
        <f>SUM(BK396:BK416)</f>
        <v>0</v>
      </c>
    </row>
    <row r="396" spans="1:65" s="15" customFormat="1" ht="16.5" customHeight="1">
      <c r="A396" s="154"/>
      <c r="B396" s="8"/>
      <c r="C396" s="91" t="s">
        <v>712</v>
      </c>
      <c r="D396" s="91" t="s">
        <v>138</v>
      </c>
      <c r="E396" s="92" t="s">
        <v>966</v>
      </c>
      <c r="F396" s="93" t="s">
        <v>967</v>
      </c>
      <c r="G396" s="94" t="s">
        <v>141</v>
      </c>
      <c r="H396" s="95">
        <v>28.26</v>
      </c>
      <c r="I396" s="96"/>
      <c r="J396" s="97">
        <f>ROUND(I396*H396,2)</f>
        <v>0</v>
      </c>
      <c r="K396" s="98"/>
      <c r="L396" s="8"/>
      <c r="M396" s="231" t="s">
        <v>1</v>
      </c>
      <c r="N396" s="99" t="s">
        <v>36</v>
      </c>
      <c r="O396" s="28"/>
      <c r="P396" s="100">
        <f>O396*H396</f>
        <v>0</v>
      </c>
      <c r="Q396" s="100">
        <v>0</v>
      </c>
      <c r="R396" s="100">
        <f>Q396*H396</f>
        <v>0</v>
      </c>
      <c r="S396" s="100">
        <v>0</v>
      </c>
      <c r="T396" s="101">
        <f>S396*H396</f>
        <v>0</v>
      </c>
      <c r="U396" s="154"/>
      <c r="V396" s="154"/>
      <c r="W396" s="154"/>
      <c r="X396" s="154"/>
      <c r="Y396" s="154"/>
      <c r="Z396" s="154"/>
      <c r="AA396" s="154"/>
      <c r="AB396" s="154"/>
      <c r="AC396" s="154"/>
      <c r="AD396" s="154"/>
      <c r="AE396" s="154"/>
      <c r="AR396" s="232" t="s">
        <v>242</v>
      </c>
      <c r="AT396" s="232" t="s">
        <v>138</v>
      </c>
      <c r="AU396" s="232" t="s">
        <v>81</v>
      </c>
      <c r="AY396" s="191" t="s">
        <v>135</v>
      </c>
      <c r="BE396" s="233">
        <f>IF(N396="základní",J396,0)</f>
        <v>0</v>
      </c>
      <c r="BF396" s="233">
        <f>IF(N396="snížená",J396,0)</f>
        <v>0</v>
      </c>
      <c r="BG396" s="233">
        <f>IF(N396="zákl. přenesená",J396,0)</f>
        <v>0</v>
      </c>
      <c r="BH396" s="233">
        <f>IF(N396="sníž. přenesená",J396,0)</f>
        <v>0</v>
      </c>
      <c r="BI396" s="233">
        <f>IF(N396="nulová",J396,0)</f>
        <v>0</v>
      </c>
      <c r="BJ396" s="191" t="s">
        <v>79</v>
      </c>
      <c r="BK396" s="233">
        <f>ROUND(I396*H396,2)</f>
        <v>0</v>
      </c>
      <c r="BL396" s="191" t="s">
        <v>242</v>
      </c>
      <c r="BM396" s="232" t="s">
        <v>1414</v>
      </c>
    </row>
    <row r="397" spans="1:65" s="15" customFormat="1" ht="16.5" customHeight="1">
      <c r="A397" s="154"/>
      <c r="B397" s="8"/>
      <c r="C397" s="91" t="s">
        <v>716</v>
      </c>
      <c r="D397" s="91" t="s">
        <v>138</v>
      </c>
      <c r="E397" s="92" t="s">
        <v>970</v>
      </c>
      <c r="F397" s="93" t="s">
        <v>971</v>
      </c>
      <c r="G397" s="94" t="s">
        <v>141</v>
      </c>
      <c r="H397" s="95">
        <v>28.26</v>
      </c>
      <c r="I397" s="96"/>
      <c r="J397" s="97">
        <f>ROUND(I397*H397,2)</f>
        <v>0</v>
      </c>
      <c r="K397" s="98"/>
      <c r="L397" s="8"/>
      <c r="M397" s="231" t="s">
        <v>1</v>
      </c>
      <c r="N397" s="99" t="s">
        <v>36</v>
      </c>
      <c r="O397" s="28"/>
      <c r="P397" s="100">
        <f>O397*H397</f>
        <v>0</v>
      </c>
      <c r="Q397" s="100">
        <v>2.9999999999999997E-4</v>
      </c>
      <c r="R397" s="100">
        <f>Q397*H397</f>
        <v>8.4779999999999994E-3</v>
      </c>
      <c r="S397" s="100">
        <v>0</v>
      </c>
      <c r="T397" s="101">
        <f>S397*H397</f>
        <v>0</v>
      </c>
      <c r="U397" s="154"/>
      <c r="V397" s="154"/>
      <c r="W397" s="154"/>
      <c r="X397" s="154"/>
      <c r="Y397" s="154"/>
      <c r="Z397" s="154"/>
      <c r="AA397" s="154"/>
      <c r="AB397" s="154"/>
      <c r="AC397" s="154"/>
      <c r="AD397" s="154"/>
      <c r="AE397" s="154"/>
      <c r="AR397" s="232" t="s">
        <v>242</v>
      </c>
      <c r="AT397" s="232" t="s">
        <v>138</v>
      </c>
      <c r="AU397" s="232" t="s">
        <v>81</v>
      </c>
      <c r="AY397" s="191" t="s">
        <v>135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91" t="s">
        <v>79</v>
      </c>
      <c r="BK397" s="233">
        <f>ROUND(I397*H397,2)</f>
        <v>0</v>
      </c>
      <c r="BL397" s="191" t="s">
        <v>242</v>
      </c>
      <c r="BM397" s="232" t="s">
        <v>1415</v>
      </c>
    </row>
    <row r="398" spans="1:65" s="15" customFormat="1" ht="24.2" customHeight="1">
      <c r="A398" s="154"/>
      <c r="B398" s="8"/>
      <c r="C398" s="91" t="s">
        <v>720</v>
      </c>
      <c r="D398" s="91" t="s">
        <v>138</v>
      </c>
      <c r="E398" s="92" t="s">
        <v>974</v>
      </c>
      <c r="F398" s="93" t="s">
        <v>975</v>
      </c>
      <c r="G398" s="94" t="s">
        <v>141</v>
      </c>
      <c r="H398" s="95">
        <v>28.26</v>
      </c>
      <c r="I398" s="96"/>
      <c r="J398" s="97">
        <f>ROUND(I398*H398,2)</f>
        <v>0</v>
      </c>
      <c r="K398" s="98"/>
      <c r="L398" s="8"/>
      <c r="M398" s="231" t="s">
        <v>1</v>
      </c>
      <c r="N398" s="99" t="s">
        <v>36</v>
      </c>
      <c r="O398" s="28"/>
      <c r="P398" s="100">
        <f>O398*H398</f>
        <v>0</v>
      </c>
      <c r="Q398" s="100">
        <v>7.5799999999999999E-3</v>
      </c>
      <c r="R398" s="100">
        <f>Q398*H398</f>
        <v>0.21421080000000001</v>
      </c>
      <c r="S398" s="100">
        <v>0</v>
      </c>
      <c r="T398" s="101">
        <f>S398*H398</f>
        <v>0</v>
      </c>
      <c r="U398" s="154"/>
      <c r="V398" s="154"/>
      <c r="W398" s="154"/>
      <c r="X398" s="154"/>
      <c r="Y398" s="154"/>
      <c r="Z398" s="154"/>
      <c r="AA398" s="154"/>
      <c r="AB398" s="154"/>
      <c r="AC398" s="154"/>
      <c r="AD398" s="154"/>
      <c r="AE398" s="154"/>
      <c r="AR398" s="232" t="s">
        <v>242</v>
      </c>
      <c r="AT398" s="232" t="s">
        <v>138</v>
      </c>
      <c r="AU398" s="232" t="s">
        <v>81</v>
      </c>
      <c r="AY398" s="191" t="s">
        <v>135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91" t="s">
        <v>79</v>
      </c>
      <c r="BK398" s="233">
        <f>ROUND(I398*H398,2)</f>
        <v>0</v>
      </c>
      <c r="BL398" s="191" t="s">
        <v>242</v>
      </c>
      <c r="BM398" s="232" t="s">
        <v>1416</v>
      </c>
    </row>
    <row r="399" spans="1:65" s="15" customFormat="1" ht="24.2" customHeight="1">
      <c r="A399" s="154"/>
      <c r="B399" s="8"/>
      <c r="C399" s="91" t="s">
        <v>724</v>
      </c>
      <c r="D399" s="91" t="s">
        <v>138</v>
      </c>
      <c r="E399" s="92" t="s">
        <v>978</v>
      </c>
      <c r="F399" s="93" t="s">
        <v>979</v>
      </c>
      <c r="G399" s="94" t="s">
        <v>141</v>
      </c>
      <c r="H399" s="95">
        <v>31.3</v>
      </c>
      <c r="I399" s="96"/>
      <c r="J399" s="97">
        <f>ROUND(I399*H399,2)</f>
        <v>0</v>
      </c>
      <c r="K399" s="98"/>
      <c r="L399" s="8"/>
      <c r="M399" s="231" t="s">
        <v>1</v>
      </c>
      <c r="N399" s="99" t="s">
        <v>36</v>
      </c>
      <c r="O399" s="28"/>
      <c r="P399" s="100">
        <f>O399*H399</f>
        <v>0</v>
      </c>
      <c r="Q399" s="100">
        <v>0</v>
      </c>
      <c r="R399" s="100">
        <f>Q399*H399</f>
        <v>0</v>
      </c>
      <c r="S399" s="100">
        <v>8.3169999999999994E-2</v>
      </c>
      <c r="T399" s="101">
        <f>S399*H399</f>
        <v>2.603221</v>
      </c>
      <c r="U399" s="154"/>
      <c r="V399" s="154"/>
      <c r="W399" s="154"/>
      <c r="X399" s="154"/>
      <c r="Y399" s="154"/>
      <c r="Z399" s="154"/>
      <c r="AA399" s="154"/>
      <c r="AB399" s="154"/>
      <c r="AC399" s="154"/>
      <c r="AD399" s="154"/>
      <c r="AE399" s="154"/>
      <c r="AR399" s="232" t="s">
        <v>242</v>
      </c>
      <c r="AT399" s="232" t="s">
        <v>138</v>
      </c>
      <c r="AU399" s="232" t="s">
        <v>81</v>
      </c>
      <c r="AY399" s="191" t="s">
        <v>135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91" t="s">
        <v>79</v>
      </c>
      <c r="BK399" s="233">
        <f>ROUND(I399*H399,2)</f>
        <v>0</v>
      </c>
      <c r="BL399" s="191" t="s">
        <v>242</v>
      </c>
      <c r="BM399" s="232" t="s">
        <v>1417</v>
      </c>
    </row>
    <row r="400" spans="1:65" s="103" customFormat="1">
      <c r="B400" s="102"/>
      <c r="D400" s="104" t="s">
        <v>144</v>
      </c>
      <c r="E400" s="105" t="s">
        <v>1</v>
      </c>
      <c r="F400" s="106" t="s">
        <v>1281</v>
      </c>
      <c r="H400" s="105" t="s">
        <v>1</v>
      </c>
      <c r="L400" s="102"/>
      <c r="M400" s="107"/>
      <c r="N400" s="108"/>
      <c r="O400" s="108"/>
      <c r="P400" s="108"/>
      <c r="Q400" s="108"/>
      <c r="R400" s="108"/>
      <c r="S400" s="108"/>
      <c r="T400" s="109"/>
      <c r="AT400" s="105" t="s">
        <v>144</v>
      </c>
      <c r="AU400" s="105" t="s">
        <v>81</v>
      </c>
      <c r="AV400" s="103" t="s">
        <v>79</v>
      </c>
      <c r="AW400" s="103" t="s">
        <v>29</v>
      </c>
      <c r="AX400" s="103" t="s">
        <v>71</v>
      </c>
      <c r="AY400" s="105" t="s">
        <v>135</v>
      </c>
    </row>
    <row r="401" spans="1:65" s="111" customFormat="1">
      <c r="B401" s="110"/>
      <c r="D401" s="104" t="s">
        <v>144</v>
      </c>
      <c r="E401" s="112" t="s">
        <v>1</v>
      </c>
      <c r="F401" s="113" t="s">
        <v>1418</v>
      </c>
      <c r="H401" s="114">
        <v>31.3</v>
      </c>
      <c r="L401" s="110"/>
      <c r="M401" s="115"/>
      <c r="N401" s="116"/>
      <c r="O401" s="116"/>
      <c r="P401" s="116"/>
      <c r="Q401" s="116"/>
      <c r="R401" s="116"/>
      <c r="S401" s="116"/>
      <c r="T401" s="117"/>
      <c r="AT401" s="112" t="s">
        <v>144</v>
      </c>
      <c r="AU401" s="112" t="s">
        <v>81</v>
      </c>
      <c r="AV401" s="111" t="s">
        <v>81</v>
      </c>
      <c r="AW401" s="111" t="s">
        <v>29</v>
      </c>
      <c r="AX401" s="111" t="s">
        <v>71</v>
      </c>
      <c r="AY401" s="112" t="s">
        <v>135</v>
      </c>
    </row>
    <row r="402" spans="1:65" s="119" customFormat="1">
      <c r="B402" s="118"/>
      <c r="D402" s="104" t="s">
        <v>144</v>
      </c>
      <c r="E402" s="120" t="s">
        <v>1</v>
      </c>
      <c r="F402" s="121" t="s">
        <v>156</v>
      </c>
      <c r="H402" s="122">
        <v>31.3</v>
      </c>
      <c r="L402" s="118"/>
      <c r="M402" s="123"/>
      <c r="N402" s="124"/>
      <c r="O402" s="124"/>
      <c r="P402" s="124"/>
      <c r="Q402" s="124"/>
      <c r="R402" s="124"/>
      <c r="S402" s="124"/>
      <c r="T402" s="125"/>
      <c r="AT402" s="120" t="s">
        <v>144</v>
      </c>
      <c r="AU402" s="120" t="s">
        <v>81</v>
      </c>
      <c r="AV402" s="119" t="s">
        <v>142</v>
      </c>
      <c r="AW402" s="119" t="s">
        <v>29</v>
      </c>
      <c r="AX402" s="119" t="s">
        <v>79</v>
      </c>
      <c r="AY402" s="120" t="s">
        <v>135</v>
      </c>
    </row>
    <row r="403" spans="1:65" s="15" customFormat="1" ht="37.9" customHeight="1">
      <c r="A403" s="154"/>
      <c r="B403" s="8"/>
      <c r="C403" s="91" t="s">
        <v>730</v>
      </c>
      <c r="D403" s="91" t="s">
        <v>138</v>
      </c>
      <c r="E403" s="92" t="s">
        <v>983</v>
      </c>
      <c r="F403" s="93" t="s">
        <v>984</v>
      </c>
      <c r="G403" s="94" t="s">
        <v>141</v>
      </c>
      <c r="H403" s="95">
        <v>28.26</v>
      </c>
      <c r="I403" s="96"/>
      <c r="J403" s="97">
        <f>ROUND(I403*H403,2)</f>
        <v>0</v>
      </c>
      <c r="K403" s="98"/>
      <c r="L403" s="8"/>
      <c r="M403" s="231" t="s">
        <v>1</v>
      </c>
      <c r="N403" s="99" t="s">
        <v>36</v>
      </c>
      <c r="O403" s="28"/>
      <c r="P403" s="100">
        <f>O403*H403</f>
        <v>0</v>
      </c>
      <c r="Q403" s="100">
        <v>9.0900000000000009E-3</v>
      </c>
      <c r="R403" s="100">
        <f>Q403*H403</f>
        <v>0.25688340000000004</v>
      </c>
      <c r="S403" s="100">
        <v>0</v>
      </c>
      <c r="T403" s="101">
        <f>S403*H403</f>
        <v>0</v>
      </c>
      <c r="U403" s="154"/>
      <c r="V403" s="154"/>
      <c r="W403" s="154"/>
      <c r="X403" s="154"/>
      <c r="Y403" s="154"/>
      <c r="Z403" s="154"/>
      <c r="AA403" s="154"/>
      <c r="AB403" s="154"/>
      <c r="AC403" s="154"/>
      <c r="AD403" s="154"/>
      <c r="AE403" s="154"/>
      <c r="AR403" s="232" t="s">
        <v>242</v>
      </c>
      <c r="AT403" s="232" t="s">
        <v>138</v>
      </c>
      <c r="AU403" s="232" t="s">
        <v>81</v>
      </c>
      <c r="AY403" s="191" t="s">
        <v>135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91" t="s">
        <v>79</v>
      </c>
      <c r="BK403" s="233">
        <f>ROUND(I403*H403,2)</f>
        <v>0</v>
      </c>
      <c r="BL403" s="191" t="s">
        <v>242</v>
      </c>
      <c r="BM403" s="232" t="s">
        <v>1419</v>
      </c>
    </row>
    <row r="404" spans="1:65" s="103" customFormat="1">
      <c r="B404" s="102"/>
      <c r="D404" s="104" t="s">
        <v>144</v>
      </c>
      <c r="E404" s="105" t="s">
        <v>1</v>
      </c>
      <c r="F404" s="106" t="s">
        <v>1281</v>
      </c>
      <c r="H404" s="105" t="s">
        <v>1</v>
      </c>
      <c r="L404" s="102"/>
      <c r="M404" s="107"/>
      <c r="N404" s="108"/>
      <c r="O404" s="108"/>
      <c r="P404" s="108"/>
      <c r="Q404" s="108"/>
      <c r="R404" s="108"/>
      <c r="S404" s="108"/>
      <c r="T404" s="109"/>
      <c r="AT404" s="105" t="s">
        <v>144</v>
      </c>
      <c r="AU404" s="105" t="s">
        <v>81</v>
      </c>
      <c r="AV404" s="103" t="s">
        <v>79</v>
      </c>
      <c r="AW404" s="103" t="s">
        <v>29</v>
      </c>
      <c r="AX404" s="103" t="s">
        <v>71</v>
      </c>
      <c r="AY404" s="105" t="s">
        <v>135</v>
      </c>
    </row>
    <row r="405" spans="1:65" s="111" customFormat="1">
      <c r="B405" s="110"/>
      <c r="D405" s="104" t="s">
        <v>144</v>
      </c>
      <c r="E405" s="112" t="s">
        <v>1</v>
      </c>
      <c r="F405" s="113" t="s">
        <v>986</v>
      </c>
      <c r="H405" s="114">
        <v>28.26</v>
      </c>
      <c r="L405" s="110"/>
      <c r="M405" s="115"/>
      <c r="N405" s="116"/>
      <c r="O405" s="116"/>
      <c r="P405" s="116"/>
      <c r="Q405" s="116"/>
      <c r="R405" s="116"/>
      <c r="S405" s="116"/>
      <c r="T405" s="117"/>
      <c r="AT405" s="112" t="s">
        <v>144</v>
      </c>
      <c r="AU405" s="112" t="s">
        <v>81</v>
      </c>
      <c r="AV405" s="111" t="s">
        <v>81</v>
      </c>
      <c r="AW405" s="111" t="s">
        <v>29</v>
      </c>
      <c r="AX405" s="111" t="s">
        <v>71</v>
      </c>
      <c r="AY405" s="112" t="s">
        <v>135</v>
      </c>
    </row>
    <row r="406" spans="1:65" s="119" customFormat="1">
      <c r="B406" s="118"/>
      <c r="D406" s="104" t="s">
        <v>144</v>
      </c>
      <c r="E406" s="120" t="s">
        <v>1</v>
      </c>
      <c r="F406" s="121" t="s">
        <v>156</v>
      </c>
      <c r="H406" s="122">
        <v>28.26</v>
      </c>
      <c r="L406" s="118"/>
      <c r="M406" s="123"/>
      <c r="N406" s="124"/>
      <c r="O406" s="124"/>
      <c r="P406" s="124"/>
      <c r="Q406" s="124"/>
      <c r="R406" s="124"/>
      <c r="S406" s="124"/>
      <c r="T406" s="125"/>
      <c r="AT406" s="120" t="s">
        <v>144</v>
      </c>
      <c r="AU406" s="120" t="s">
        <v>81</v>
      </c>
      <c r="AV406" s="119" t="s">
        <v>142</v>
      </c>
      <c r="AW406" s="119" t="s">
        <v>29</v>
      </c>
      <c r="AX406" s="119" t="s">
        <v>79</v>
      </c>
      <c r="AY406" s="120" t="s">
        <v>135</v>
      </c>
    </row>
    <row r="407" spans="1:65" s="15" customFormat="1" ht="33" customHeight="1">
      <c r="A407" s="154"/>
      <c r="B407" s="8"/>
      <c r="C407" s="126" t="s">
        <v>734</v>
      </c>
      <c r="D407" s="126" t="s">
        <v>190</v>
      </c>
      <c r="E407" s="127" t="s">
        <v>988</v>
      </c>
      <c r="F407" s="128" t="s">
        <v>989</v>
      </c>
      <c r="G407" s="129" t="s">
        <v>141</v>
      </c>
      <c r="H407" s="130">
        <v>39.564</v>
      </c>
      <c r="I407" s="131"/>
      <c r="J407" s="132">
        <f>ROUND(I407*H407,2)</f>
        <v>0</v>
      </c>
      <c r="K407" s="133"/>
      <c r="L407" s="234"/>
      <c r="M407" s="235" t="s">
        <v>1</v>
      </c>
      <c r="N407" s="134" t="s">
        <v>36</v>
      </c>
      <c r="O407" s="28"/>
      <c r="P407" s="100">
        <f>O407*H407</f>
        <v>0</v>
      </c>
      <c r="Q407" s="100">
        <v>2.1999999999999999E-2</v>
      </c>
      <c r="R407" s="100">
        <f>Q407*H407</f>
        <v>0.87040799999999996</v>
      </c>
      <c r="S407" s="100">
        <v>0</v>
      </c>
      <c r="T407" s="101">
        <f>S407*H407</f>
        <v>0</v>
      </c>
      <c r="U407" s="154"/>
      <c r="V407" s="154"/>
      <c r="W407" s="154"/>
      <c r="X407" s="154"/>
      <c r="Y407" s="154"/>
      <c r="Z407" s="154"/>
      <c r="AA407" s="154"/>
      <c r="AB407" s="154"/>
      <c r="AC407" s="154"/>
      <c r="AD407" s="154"/>
      <c r="AE407" s="154"/>
      <c r="AR407" s="232" t="s">
        <v>335</v>
      </c>
      <c r="AT407" s="232" t="s">
        <v>190</v>
      </c>
      <c r="AU407" s="232" t="s">
        <v>81</v>
      </c>
      <c r="AY407" s="191" t="s">
        <v>135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91" t="s">
        <v>79</v>
      </c>
      <c r="BK407" s="233">
        <f>ROUND(I407*H407,2)</f>
        <v>0</v>
      </c>
      <c r="BL407" s="191" t="s">
        <v>242</v>
      </c>
      <c r="BM407" s="232" t="s">
        <v>1420</v>
      </c>
    </row>
    <row r="408" spans="1:65" s="111" customFormat="1">
      <c r="B408" s="110"/>
      <c r="D408" s="104" t="s">
        <v>144</v>
      </c>
      <c r="F408" s="113" t="s">
        <v>1421</v>
      </c>
      <c r="H408" s="114">
        <v>39.564</v>
      </c>
      <c r="L408" s="110"/>
      <c r="M408" s="115"/>
      <c r="N408" s="116"/>
      <c r="O408" s="116"/>
      <c r="P408" s="116"/>
      <c r="Q408" s="116"/>
      <c r="R408" s="116"/>
      <c r="S408" s="116"/>
      <c r="T408" s="117"/>
      <c r="AT408" s="112" t="s">
        <v>144</v>
      </c>
      <c r="AU408" s="112" t="s">
        <v>81</v>
      </c>
      <c r="AV408" s="111" t="s">
        <v>81</v>
      </c>
      <c r="AW408" s="111" t="s">
        <v>4</v>
      </c>
      <c r="AX408" s="111" t="s">
        <v>79</v>
      </c>
      <c r="AY408" s="112" t="s">
        <v>135</v>
      </c>
    </row>
    <row r="409" spans="1:65" s="15" customFormat="1" ht="16.5" customHeight="1">
      <c r="A409" s="154"/>
      <c r="B409" s="8"/>
      <c r="C409" s="91" t="s">
        <v>738</v>
      </c>
      <c r="D409" s="91" t="s">
        <v>138</v>
      </c>
      <c r="E409" s="92" t="s">
        <v>993</v>
      </c>
      <c r="F409" s="93" t="s">
        <v>994</v>
      </c>
      <c r="G409" s="94" t="s">
        <v>179</v>
      </c>
      <c r="H409" s="95">
        <v>42.6</v>
      </c>
      <c r="I409" s="96"/>
      <c r="J409" s="97">
        <f>ROUND(I409*H409,2)</f>
        <v>0</v>
      </c>
      <c r="K409" s="98"/>
      <c r="L409" s="8"/>
      <c r="M409" s="231" t="s">
        <v>1</v>
      </c>
      <c r="N409" s="99" t="s">
        <v>36</v>
      </c>
      <c r="O409" s="28"/>
      <c r="P409" s="100">
        <f>O409*H409</f>
        <v>0</v>
      </c>
      <c r="Q409" s="100">
        <v>3.0000000000000001E-5</v>
      </c>
      <c r="R409" s="100">
        <f>Q409*H409</f>
        <v>1.2780000000000001E-3</v>
      </c>
      <c r="S409" s="100">
        <v>0</v>
      </c>
      <c r="T409" s="101">
        <f>S409*H409</f>
        <v>0</v>
      </c>
      <c r="U409" s="154"/>
      <c r="V409" s="154"/>
      <c r="W409" s="154"/>
      <c r="X409" s="154"/>
      <c r="Y409" s="154"/>
      <c r="Z409" s="154"/>
      <c r="AA409" s="154"/>
      <c r="AB409" s="154"/>
      <c r="AC409" s="154"/>
      <c r="AD409" s="154"/>
      <c r="AE409" s="154"/>
      <c r="AR409" s="232" t="s">
        <v>242</v>
      </c>
      <c r="AT409" s="232" t="s">
        <v>138</v>
      </c>
      <c r="AU409" s="232" t="s">
        <v>81</v>
      </c>
      <c r="AY409" s="191" t="s">
        <v>135</v>
      </c>
      <c r="BE409" s="233">
        <f>IF(N409="základní",J409,0)</f>
        <v>0</v>
      </c>
      <c r="BF409" s="233">
        <f>IF(N409="snížená",J409,0)</f>
        <v>0</v>
      </c>
      <c r="BG409" s="233">
        <f>IF(N409="zákl. přenesená",J409,0)</f>
        <v>0</v>
      </c>
      <c r="BH409" s="233">
        <f>IF(N409="sníž. přenesená",J409,0)</f>
        <v>0</v>
      </c>
      <c r="BI409" s="233">
        <f>IF(N409="nulová",J409,0)</f>
        <v>0</v>
      </c>
      <c r="BJ409" s="191" t="s">
        <v>79</v>
      </c>
      <c r="BK409" s="233">
        <f>ROUND(I409*H409,2)</f>
        <v>0</v>
      </c>
      <c r="BL409" s="191" t="s">
        <v>242</v>
      </c>
      <c r="BM409" s="232" t="s">
        <v>1422</v>
      </c>
    </row>
    <row r="410" spans="1:65" s="103" customFormat="1">
      <c r="B410" s="102"/>
      <c r="D410" s="104" t="s">
        <v>144</v>
      </c>
      <c r="E410" s="105" t="s">
        <v>1</v>
      </c>
      <c r="F410" s="106" t="s">
        <v>996</v>
      </c>
      <c r="H410" s="105" t="s">
        <v>1</v>
      </c>
      <c r="L410" s="102"/>
      <c r="M410" s="107"/>
      <c r="N410" s="108"/>
      <c r="O410" s="108"/>
      <c r="P410" s="108"/>
      <c r="Q410" s="108"/>
      <c r="R410" s="108"/>
      <c r="S410" s="108"/>
      <c r="T410" s="109"/>
      <c r="AT410" s="105" t="s">
        <v>144</v>
      </c>
      <c r="AU410" s="105" t="s">
        <v>81</v>
      </c>
      <c r="AV410" s="103" t="s">
        <v>79</v>
      </c>
      <c r="AW410" s="103" t="s">
        <v>29</v>
      </c>
      <c r="AX410" s="103" t="s">
        <v>71</v>
      </c>
      <c r="AY410" s="105" t="s">
        <v>135</v>
      </c>
    </row>
    <row r="411" spans="1:65" s="103" customFormat="1">
      <c r="B411" s="102"/>
      <c r="D411" s="104" t="s">
        <v>144</v>
      </c>
      <c r="E411" s="105" t="s">
        <v>1</v>
      </c>
      <c r="F411" s="106" t="s">
        <v>1281</v>
      </c>
      <c r="H411" s="105" t="s">
        <v>1</v>
      </c>
      <c r="L411" s="102"/>
      <c r="M411" s="107"/>
      <c r="N411" s="108"/>
      <c r="O411" s="108"/>
      <c r="P411" s="108"/>
      <c r="Q411" s="108"/>
      <c r="R411" s="108"/>
      <c r="S411" s="108"/>
      <c r="T411" s="109"/>
      <c r="AT411" s="105" t="s">
        <v>144</v>
      </c>
      <c r="AU411" s="105" t="s">
        <v>81</v>
      </c>
      <c r="AV411" s="103" t="s">
        <v>79</v>
      </c>
      <c r="AW411" s="103" t="s">
        <v>29</v>
      </c>
      <c r="AX411" s="103" t="s">
        <v>71</v>
      </c>
      <c r="AY411" s="105" t="s">
        <v>135</v>
      </c>
    </row>
    <row r="412" spans="1:65" s="111" customFormat="1">
      <c r="B412" s="110"/>
      <c r="D412" s="104" t="s">
        <v>144</v>
      </c>
      <c r="E412" s="112" t="s">
        <v>1</v>
      </c>
      <c r="F412" s="113" t="s">
        <v>1423</v>
      </c>
      <c r="H412" s="114">
        <v>42.6</v>
      </c>
      <c r="L412" s="110"/>
      <c r="M412" s="115"/>
      <c r="N412" s="116"/>
      <c r="O412" s="116"/>
      <c r="P412" s="116"/>
      <c r="Q412" s="116"/>
      <c r="R412" s="116"/>
      <c r="S412" s="116"/>
      <c r="T412" s="117"/>
      <c r="AT412" s="112" t="s">
        <v>144</v>
      </c>
      <c r="AU412" s="112" t="s">
        <v>81</v>
      </c>
      <c r="AV412" s="111" t="s">
        <v>81</v>
      </c>
      <c r="AW412" s="111" t="s">
        <v>29</v>
      </c>
      <c r="AX412" s="111" t="s">
        <v>71</v>
      </c>
      <c r="AY412" s="112" t="s">
        <v>135</v>
      </c>
    </row>
    <row r="413" spans="1:65" s="119" customFormat="1">
      <c r="B413" s="118"/>
      <c r="D413" s="104" t="s">
        <v>144</v>
      </c>
      <c r="E413" s="120" t="s">
        <v>1</v>
      </c>
      <c r="F413" s="121" t="s">
        <v>156</v>
      </c>
      <c r="H413" s="122">
        <v>42.6</v>
      </c>
      <c r="L413" s="118"/>
      <c r="M413" s="123"/>
      <c r="N413" s="124"/>
      <c r="O413" s="124"/>
      <c r="P413" s="124"/>
      <c r="Q413" s="124"/>
      <c r="R413" s="124"/>
      <c r="S413" s="124"/>
      <c r="T413" s="125"/>
      <c r="AT413" s="120" t="s">
        <v>144</v>
      </c>
      <c r="AU413" s="120" t="s">
        <v>81</v>
      </c>
      <c r="AV413" s="119" t="s">
        <v>142</v>
      </c>
      <c r="AW413" s="119" t="s">
        <v>29</v>
      </c>
      <c r="AX413" s="119" t="s">
        <v>79</v>
      </c>
      <c r="AY413" s="120" t="s">
        <v>135</v>
      </c>
    </row>
    <row r="414" spans="1:65" s="15" customFormat="1" ht="24.2" customHeight="1">
      <c r="A414" s="154"/>
      <c r="B414" s="8"/>
      <c r="C414" s="91" t="s">
        <v>743</v>
      </c>
      <c r="D414" s="91" t="s">
        <v>138</v>
      </c>
      <c r="E414" s="92" t="s">
        <v>1000</v>
      </c>
      <c r="F414" s="93" t="s">
        <v>1001</v>
      </c>
      <c r="G414" s="94" t="s">
        <v>141</v>
      </c>
      <c r="H414" s="95">
        <v>28.26</v>
      </c>
      <c r="I414" s="96"/>
      <c r="J414" s="97">
        <f>ROUND(I414*H414,2)</f>
        <v>0</v>
      </c>
      <c r="K414" s="98"/>
      <c r="L414" s="8"/>
      <c r="M414" s="231" t="s">
        <v>1</v>
      </c>
      <c r="N414" s="99" t="s">
        <v>36</v>
      </c>
      <c r="O414" s="28"/>
      <c r="P414" s="100">
        <f>O414*H414</f>
        <v>0</v>
      </c>
      <c r="Q414" s="100">
        <v>5.0000000000000002E-5</v>
      </c>
      <c r="R414" s="100">
        <f>Q414*H414</f>
        <v>1.4130000000000002E-3</v>
      </c>
      <c r="S414" s="100">
        <v>0</v>
      </c>
      <c r="T414" s="101">
        <f>S414*H414</f>
        <v>0</v>
      </c>
      <c r="U414" s="154"/>
      <c r="V414" s="154"/>
      <c r="W414" s="154"/>
      <c r="X414" s="154"/>
      <c r="Y414" s="154"/>
      <c r="Z414" s="154"/>
      <c r="AA414" s="154"/>
      <c r="AB414" s="154"/>
      <c r="AC414" s="154"/>
      <c r="AD414" s="154"/>
      <c r="AE414" s="154"/>
      <c r="AR414" s="232" t="s">
        <v>242</v>
      </c>
      <c r="AT414" s="232" t="s">
        <v>138</v>
      </c>
      <c r="AU414" s="232" t="s">
        <v>81</v>
      </c>
      <c r="AY414" s="191" t="s">
        <v>135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91" t="s">
        <v>79</v>
      </c>
      <c r="BK414" s="233">
        <f>ROUND(I414*H414,2)</f>
        <v>0</v>
      </c>
      <c r="BL414" s="191" t="s">
        <v>242</v>
      </c>
      <c r="BM414" s="232" t="s">
        <v>1424</v>
      </c>
    </row>
    <row r="415" spans="1:65" s="15" customFormat="1" ht="24.2" customHeight="1">
      <c r="A415" s="154"/>
      <c r="B415" s="8"/>
      <c r="C415" s="91" t="s">
        <v>748</v>
      </c>
      <c r="D415" s="91" t="s">
        <v>138</v>
      </c>
      <c r="E415" s="92" t="s">
        <v>1004</v>
      </c>
      <c r="F415" s="93" t="s">
        <v>1005</v>
      </c>
      <c r="G415" s="94" t="s">
        <v>277</v>
      </c>
      <c r="H415" s="95">
        <v>1.353</v>
      </c>
      <c r="I415" s="96"/>
      <c r="J415" s="97">
        <f>ROUND(I415*H415,2)</f>
        <v>0</v>
      </c>
      <c r="K415" s="98"/>
      <c r="L415" s="8"/>
      <c r="M415" s="231" t="s">
        <v>1</v>
      </c>
      <c r="N415" s="99" t="s">
        <v>36</v>
      </c>
      <c r="O415" s="28"/>
      <c r="P415" s="100">
        <f>O415*H415</f>
        <v>0</v>
      </c>
      <c r="Q415" s="100">
        <v>0</v>
      </c>
      <c r="R415" s="100">
        <f>Q415*H415</f>
        <v>0</v>
      </c>
      <c r="S415" s="100">
        <v>0</v>
      </c>
      <c r="T415" s="101">
        <f>S415*H415</f>
        <v>0</v>
      </c>
      <c r="U415" s="154"/>
      <c r="V415" s="154"/>
      <c r="W415" s="154"/>
      <c r="X415" s="154"/>
      <c r="Y415" s="154"/>
      <c r="Z415" s="154"/>
      <c r="AA415" s="154"/>
      <c r="AB415" s="154"/>
      <c r="AC415" s="154"/>
      <c r="AD415" s="154"/>
      <c r="AE415" s="154"/>
      <c r="AR415" s="232" t="s">
        <v>242</v>
      </c>
      <c r="AT415" s="232" t="s">
        <v>138</v>
      </c>
      <c r="AU415" s="232" t="s">
        <v>81</v>
      </c>
      <c r="AY415" s="191" t="s">
        <v>135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91" t="s">
        <v>79</v>
      </c>
      <c r="BK415" s="233">
        <f>ROUND(I415*H415,2)</f>
        <v>0</v>
      </c>
      <c r="BL415" s="191" t="s">
        <v>242</v>
      </c>
      <c r="BM415" s="232" t="s">
        <v>1425</v>
      </c>
    </row>
    <row r="416" spans="1:65" s="15" customFormat="1" ht="24.2" customHeight="1">
      <c r="A416" s="154"/>
      <c r="B416" s="8"/>
      <c r="C416" s="91" t="s">
        <v>754</v>
      </c>
      <c r="D416" s="91" t="s">
        <v>138</v>
      </c>
      <c r="E416" s="92" t="s">
        <v>1008</v>
      </c>
      <c r="F416" s="93" t="s">
        <v>1009</v>
      </c>
      <c r="G416" s="94" t="s">
        <v>277</v>
      </c>
      <c r="H416" s="95">
        <v>1.353</v>
      </c>
      <c r="I416" s="96"/>
      <c r="J416" s="97">
        <f>ROUND(I416*H416,2)</f>
        <v>0</v>
      </c>
      <c r="K416" s="98"/>
      <c r="L416" s="8"/>
      <c r="M416" s="231" t="s">
        <v>1</v>
      </c>
      <c r="N416" s="99" t="s">
        <v>36</v>
      </c>
      <c r="O416" s="28"/>
      <c r="P416" s="100">
        <f>O416*H416</f>
        <v>0</v>
      </c>
      <c r="Q416" s="100">
        <v>0</v>
      </c>
      <c r="R416" s="100">
        <f>Q416*H416</f>
        <v>0</v>
      </c>
      <c r="S416" s="100">
        <v>0</v>
      </c>
      <c r="T416" s="101">
        <f>S416*H416</f>
        <v>0</v>
      </c>
      <c r="U416" s="154"/>
      <c r="V416" s="154"/>
      <c r="W416" s="154"/>
      <c r="X416" s="154"/>
      <c r="Y416" s="154"/>
      <c r="Z416" s="154"/>
      <c r="AA416" s="154"/>
      <c r="AB416" s="154"/>
      <c r="AC416" s="154"/>
      <c r="AD416" s="154"/>
      <c r="AE416" s="154"/>
      <c r="AR416" s="232" t="s">
        <v>242</v>
      </c>
      <c r="AT416" s="232" t="s">
        <v>138</v>
      </c>
      <c r="AU416" s="232" t="s">
        <v>81</v>
      </c>
      <c r="AY416" s="191" t="s">
        <v>135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91" t="s">
        <v>79</v>
      </c>
      <c r="BK416" s="233">
        <f>ROUND(I416*H416,2)</f>
        <v>0</v>
      </c>
      <c r="BL416" s="191" t="s">
        <v>242</v>
      </c>
      <c r="BM416" s="232" t="s">
        <v>1426</v>
      </c>
    </row>
    <row r="417" spans="1:65" s="81" customFormat="1" ht="22.9" customHeight="1">
      <c r="B417" s="80"/>
      <c r="D417" s="82" t="s">
        <v>70</v>
      </c>
      <c r="E417" s="89" t="s">
        <v>1092</v>
      </c>
      <c r="F417" s="89" t="s">
        <v>1093</v>
      </c>
      <c r="J417" s="90">
        <f>BK417</f>
        <v>0</v>
      </c>
      <c r="L417" s="80"/>
      <c r="M417" s="85"/>
      <c r="N417" s="86"/>
      <c r="O417" s="86"/>
      <c r="P417" s="87">
        <f>SUM(P418:P448)</f>
        <v>0</v>
      </c>
      <c r="Q417" s="86"/>
      <c r="R417" s="87">
        <f>SUM(R418:R448)</f>
        <v>0.72488987999999988</v>
      </c>
      <c r="S417" s="86"/>
      <c r="T417" s="88">
        <f>SUM(T418:T448)</f>
        <v>6.4058999999999999</v>
      </c>
      <c r="AR417" s="82" t="s">
        <v>81</v>
      </c>
      <c r="AT417" s="229" t="s">
        <v>70</v>
      </c>
      <c r="AU417" s="229" t="s">
        <v>79</v>
      </c>
      <c r="AY417" s="82" t="s">
        <v>135</v>
      </c>
      <c r="BK417" s="230">
        <f>SUM(BK418:BK448)</f>
        <v>0</v>
      </c>
    </row>
    <row r="418" spans="1:65" s="15" customFormat="1" ht="16.5" customHeight="1">
      <c r="A418" s="154"/>
      <c r="B418" s="8"/>
      <c r="C418" s="91" t="s">
        <v>758</v>
      </c>
      <c r="D418" s="91" t="s">
        <v>138</v>
      </c>
      <c r="E418" s="92" t="s">
        <v>1095</v>
      </c>
      <c r="F418" s="93" t="s">
        <v>1096</v>
      </c>
      <c r="G418" s="94" t="s">
        <v>141</v>
      </c>
      <c r="H418" s="95">
        <v>37.24</v>
      </c>
      <c r="I418" s="96"/>
      <c r="J418" s="97">
        <f>ROUND(I418*H418,2)</f>
        <v>0</v>
      </c>
      <c r="K418" s="98"/>
      <c r="L418" s="8"/>
      <c r="M418" s="231" t="s">
        <v>1</v>
      </c>
      <c r="N418" s="99" t="s">
        <v>36</v>
      </c>
      <c r="O418" s="28"/>
      <c r="P418" s="100">
        <f>O418*H418</f>
        <v>0</v>
      </c>
      <c r="Q418" s="100">
        <v>2.9999999999999997E-4</v>
      </c>
      <c r="R418" s="100">
        <f>Q418*H418</f>
        <v>1.1172E-2</v>
      </c>
      <c r="S418" s="100">
        <v>0</v>
      </c>
      <c r="T418" s="101">
        <f>S418*H418</f>
        <v>0</v>
      </c>
      <c r="U418" s="154"/>
      <c r="V418" s="154"/>
      <c r="W418" s="154"/>
      <c r="X418" s="154"/>
      <c r="Y418" s="154"/>
      <c r="Z418" s="154"/>
      <c r="AA418" s="154"/>
      <c r="AB418" s="154"/>
      <c r="AC418" s="154"/>
      <c r="AD418" s="154"/>
      <c r="AE418" s="154"/>
      <c r="AR418" s="232" t="s">
        <v>242</v>
      </c>
      <c r="AT418" s="232" t="s">
        <v>138</v>
      </c>
      <c r="AU418" s="232" t="s">
        <v>81</v>
      </c>
      <c r="AY418" s="191" t="s">
        <v>135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91" t="s">
        <v>79</v>
      </c>
      <c r="BK418" s="233">
        <f>ROUND(I418*H418,2)</f>
        <v>0</v>
      </c>
      <c r="BL418" s="191" t="s">
        <v>242</v>
      </c>
      <c r="BM418" s="232" t="s">
        <v>1427</v>
      </c>
    </row>
    <row r="419" spans="1:65" s="15" customFormat="1" ht="24.2" customHeight="1">
      <c r="A419" s="154"/>
      <c r="B419" s="8"/>
      <c r="C419" s="91" t="s">
        <v>762</v>
      </c>
      <c r="D419" s="91" t="s">
        <v>138</v>
      </c>
      <c r="E419" s="92" t="s">
        <v>1099</v>
      </c>
      <c r="F419" s="93" t="s">
        <v>1100</v>
      </c>
      <c r="G419" s="94" t="s">
        <v>179</v>
      </c>
      <c r="H419" s="95">
        <v>42.6</v>
      </c>
      <c r="I419" s="96"/>
      <c r="J419" s="97">
        <f>ROUND(I419*H419,2)</f>
        <v>0</v>
      </c>
      <c r="K419" s="98"/>
      <c r="L419" s="8"/>
      <c r="M419" s="231" t="s">
        <v>1</v>
      </c>
      <c r="N419" s="99" t="s">
        <v>36</v>
      </c>
      <c r="O419" s="28"/>
      <c r="P419" s="100">
        <f>O419*H419</f>
        <v>0</v>
      </c>
      <c r="Q419" s="100">
        <v>0</v>
      </c>
      <c r="R419" s="100">
        <f>Q419*H419</f>
        <v>0</v>
      </c>
      <c r="S419" s="100">
        <v>0</v>
      </c>
      <c r="T419" s="101">
        <f>S419*H419</f>
        <v>0</v>
      </c>
      <c r="U419" s="154"/>
      <c r="V419" s="154"/>
      <c r="W419" s="154"/>
      <c r="X419" s="154"/>
      <c r="Y419" s="154"/>
      <c r="Z419" s="154"/>
      <c r="AA419" s="154"/>
      <c r="AB419" s="154"/>
      <c r="AC419" s="154"/>
      <c r="AD419" s="154"/>
      <c r="AE419" s="154"/>
      <c r="AR419" s="232" t="s">
        <v>242</v>
      </c>
      <c r="AT419" s="232" t="s">
        <v>138</v>
      </c>
      <c r="AU419" s="232" t="s">
        <v>81</v>
      </c>
      <c r="AY419" s="191" t="s">
        <v>135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91" t="s">
        <v>79</v>
      </c>
      <c r="BK419" s="233">
        <f>ROUND(I419*H419,2)</f>
        <v>0</v>
      </c>
      <c r="BL419" s="191" t="s">
        <v>242</v>
      </c>
      <c r="BM419" s="232" t="s">
        <v>1428</v>
      </c>
    </row>
    <row r="420" spans="1:65" s="103" customFormat="1">
      <c r="B420" s="102"/>
      <c r="D420" s="104" t="s">
        <v>144</v>
      </c>
      <c r="E420" s="105" t="s">
        <v>1</v>
      </c>
      <c r="F420" s="106" t="s">
        <v>1281</v>
      </c>
      <c r="H420" s="105" t="s">
        <v>1</v>
      </c>
      <c r="L420" s="102"/>
      <c r="M420" s="107"/>
      <c r="N420" s="108"/>
      <c r="O420" s="108"/>
      <c r="P420" s="108"/>
      <c r="Q420" s="108"/>
      <c r="R420" s="108"/>
      <c r="S420" s="108"/>
      <c r="T420" s="109"/>
      <c r="AT420" s="105" t="s">
        <v>144</v>
      </c>
      <c r="AU420" s="105" t="s">
        <v>81</v>
      </c>
      <c r="AV420" s="103" t="s">
        <v>79</v>
      </c>
      <c r="AW420" s="103" t="s">
        <v>29</v>
      </c>
      <c r="AX420" s="103" t="s">
        <v>71</v>
      </c>
      <c r="AY420" s="105" t="s">
        <v>135</v>
      </c>
    </row>
    <row r="421" spans="1:65" s="111" customFormat="1">
      <c r="B421" s="110"/>
      <c r="D421" s="104" t="s">
        <v>144</v>
      </c>
      <c r="E421" s="112" t="s">
        <v>1</v>
      </c>
      <c r="F421" s="113" t="s">
        <v>1423</v>
      </c>
      <c r="H421" s="114">
        <v>42.6</v>
      </c>
      <c r="L421" s="110"/>
      <c r="M421" s="115"/>
      <c r="N421" s="116"/>
      <c r="O421" s="116"/>
      <c r="P421" s="116"/>
      <c r="Q421" s="116"/>
      <c r="R421" s="116"/>
      <c r="S421" s="116"/>
      <c r="T421" s="117"/>
      <c r="AT421" s="112" t="s">
        <v>144</v>
      </c>
      <c r="AU421" s="112" t="s">
        <v>81</v>
      </c>
      <c r="AV421" s="111" t="s">
        <v>81</v>
      </c>
      <c r="AW421" s="111" t="s">
        <v>29</v>
      </c>
      <c r="AX421" s="111" t="s">
        <v>71</v>
      </c>
      <c r="AY421" s="112" t="s">
        <v>135</v>
      </c>
    </row>
    <row r="422" spans="1:65" s="119" customFormat="1">
      <c r="B422" s="118"/>
      <c r="D422" s="104" t="s">
        <v>144</v>
      </c>
      <c r="E422" s="120" t="s">
        <v>1</v>
      </c>
      <c r="F422" s="121" t="s">
        <v>156</v>
      </c>
      <c r="H422" s="122">
        <v>42.6</v>
      </c>
      <c r="L422" s="118"/>
      <c r="M422" s="123"/>
      <c r="N422" s="124"/>
      <c r="O422" s="124"/>
      <c r="P422" s="124"/>
      <c r="Q422" s="124"/>
      <c r="R422" s="124"/>
      <c r="S422" s="124"/>
      <c r="T422" s="125"/>
      <c r="AT422" s="120" t="s">
        <v>144</v>
      </c>
      <c r="AU422" s="120" t="s">
        <v>81</v>
      </c>
      <c r="AV422" s="119" t="s">
        <v>142</v>
      </c>
      <c r="AW422" s="119" t="s">
        <v>29</v>
      </c>
      <c r="AX422" s="119" t="s">
        <v>79</v>
      </c>
      <c r="AY422" s="120" t="s">
        <v>135</v>
      </c>
    </row>
    <row r="423" spans="1:65" s="15" customFormat="1" ht="24.2" customHeight="1">
      <c r="A423" s="154"/>
      <c r="B423" s="8"/>
      <c r="C423" s="126" t="s">
        <v>766</v>
      </c>
      <c r="D423" s="126" t="s">
        <v>190</v>
      </c>
      <c r="E423" s="127" t="s">
        <v>1104</v>
      </c>
      <c r="F423" s="128" t="s">
        <v>1105</v>
      </c>
      <c r="G423" s="129" t="s">
        <v>179</v>
      </c>
      <c r="H423" s="130">
        <v>46.86</v>
      </c>
      <c r="I423" s="131"/>
      <c r="J423" s="132">
        <f>ROUND(I423*H423,2)</f>
        <v>0</v>
      </c>
      <c r="K423" s="133"/>
      <c r="L423" s="234"/>
      <c r="M423" s="235" t="s">
        <v>1</v>
      </c>
      <c r="N423" s="134" t="s">
        <v>36</v>
      </c>
      <c r="O423" s="28"/>
      <c r="P423" s="100">
        <f>O423*H423</f>
        <v>0</v>
      </c>
      <c r="Q423" s="100">
        <v>1.4999999999999999E-4</v>
      </c>
      <c r="R423" s="100">
        <f>Q423*H423</f>
        <v>7.0289999999999997E-3</v>
      </c>
      <c r="S423" s="100">
        <v>0</v>
      </c>
      <c r="T423" s="101">
        <f>S423*H423</f>
        <v>0</v>
      </c>
      <c r="U423" s="154"/>
      <c r="V423" s="154"/>
      <c r="W423" s="154"/>
      <c r="X423" s="154"/>
      <c r="Y423" s="154"/>
      <c r="Z423" s="154"/>
      <c r="AA423" s="154"/>
      <c r="AB423" s="154"/>
      <c r="AC423" s="154"/>
      <c r="AD423" s="154"/>
      <c r="AE423" s="154"/>
      <c r="AR423" s="232" t="s">
        <v>335</v>
      </c>
      <c r="AT423" s="232" t="s">
        <v>190</v>
      </c>
      <c r="AU423" s="232" t="s">
        <v>81</v>
      </c>
      <c r="AY423" s="191" t="s">
        <v>135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191" t="s">
        <v>79</v>
      </c>
      <c r="BK423" s="233">
        <f>ROUND(I423*H423,2)</f>
        <v>0</v>
      </c>
      <c r="BL423" s="191" t="s">
        <v>242</v>
      </c>
      <c r="BM423" s="232" t="s">
        <v>1429</v>
      </c>
    </row>
    <row r="424" spans="1:65" s="111" customFormat="1">
      <c r="B424" s="110"/>
      <c r="D424" s="104" t="s">
        <v>144</v>
      </c>
      <c r="F424" s="113" t="s">
        <v>1430</v>
      </c>
      <c r="H424" s="114">
        <v>46.86</v>
      </c>
      <c r="L424" s="110"/>
      <c r="M424" s="115"/>
      <c r="N424" s="116"/>
      <c r="O424" s="116"/>
      <c r="P424" s="116"/>
      <c r="Q424" s="116"/>
      <c r="R424" s="116"/>
      <c r="S424" s="116"/>
      <c r="T424" s="117"/>
      <c r="AT424" s="112" t="s">
        <v>144</v>
      </c>
      <c r="AU424" s="112" t="s">
        <v>81</v>
      </c>
      <c r="AV424" s="111" t="s">
        <v>81</v>
      </c>
      <c r="AW424" s="111" t="s">
        <v>4</v>
      </c>
      <c r="AX424" s="111" t="s">
        <v>79</v>
      </c>
      <c r="AY424" s="112" t="s">
        <v>135</v>
      </c>
    </row>
    <row r="425" spans="1:65" s="15" customFormat="1" ht="21.75" customHeight="1">
      <c r="A425" s="154"/>
      <c r="B425" s="8"/>
      <c r="C425" s="91" t="s">
        <v>770</v>
      </c>
      <c r="D425" s="91" t="s">
        <v>138</v>
      </c>
      <c r="E425" s="92" t="s">
        <v>1109</v>
      </c>
      <c r="F425" s="93" t="s">
        <v>1110</v>
      </c>
      <c r="G425" s="94" t="s">
        <v>179</v>
      </c>
      <c r="H425" s="95">
        <v>94.6</v>
      </c>
      <c r="I425" s="96"/>
      <c r="J425" s="97">
        <f>ROUND(I425*H425,2)</f>
        <v>0</v>
      </c>
      <c r="K425" s="98"/>
      <c r="L425" s="8"/>
      <c r="M425" s="231" t="s">
        <v>1</v>
      </c>
      <c r="N425" s="99" t="s">
        <v>36</v>
      </c>
      <c r="O425" s="28"/>
      <c r="P425" s="100">
        <f>O425*H425</f>
        <v>0</v>
      </c>
      <c r="Q425" s="100">
        <v>2.0000000000000001E-4</v>
      </c>
      <c r="R425" s="100">
        <f>Q425*H425</f>
        <v>1.8919999999999999E-2</v>
      </c>
      <c r="S425" s="100">
        <v>0</v>
      </c>
      <c r="T425" s="101">
        <f>S425*H425</f>
        <v>0</v>
      </c>
      <c r="U425" s="154"/>
      <c r="V425" s="154"/>
      <c r="W425" s="154"/>
      <c r="X425" s="154"/>
      <c r="Y425" s="154"/>
      <c r="Z425" s="154"/>
      <c r="AA425" s="154"/>
      <c r="AB425" s="154"/>
      <c r="AC425" s="154"/>
      <c r="AD425" s="154"/>
      <c r="AE425" s="154"/>
      <c r="AR425" s="232" t="s">
        <v>242</v>
      </c>
      <c r="AT425" s="232" t="s">
        <v>138</v>
      </c>
      <c r="AU425" s="232" t="s">
        <v>81</v>
      </c>
      <c r="AY425" s="191" t="s">
        <v>135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91" t="s">
        <v>79</v>
      </c>
      <c r="BK425" s="233">
        <f>ROUND(I425*H425,2)</f>
        <v>0</v>
      </c>
      <c r="BL425" s="191" t="s">
        <v>242</v>
      </c>
      <c r="BM425" s="232" t="s">
        <v>1431</v>
      </c>
    </row>
    <row r="426" spans="1:65" s="103" customFormat="1">
      <c r="B426" s="102"/>
      <c r="D426" s="104" t="s">
        <v>144</v>
      </c>
      <c r="E426" s="105" t="s">
        <v>1</v>
      </c>
      <c r="F426" s="106" t="s">
        <v>1281</v>
      </c>
      <c r="H426" s="105" t="s">
        <v>1</v>
      </c>
      <c r="L426" s="102"/>
      <c r="M426" s="107"/>
      <c r="N426" s="108"/>
      <c r="O426" s="108"/>
      <c r="P426" s="108"/>
      <c r="Q426" s="108"/>
      <c r="R426" s="108"/>
      <c r="S426" s="108"/>
      <c r="T426" s="109"/>
      <c r="AT426" s="105" t="s">
        <v>144</v>
      </c>
      <c r="AU426" s="105" t="s">
        <v>81</v>
      </c>
      <c r="AV426" s="103" t="s">
        <v>79</v>
      </c>
      <c r="AW426" s="103" t="s">
        <v>29</v>
      </c>
      <c r="AX426" s="103" t="s">
        <v>71</v>
      </c>
      <c r="AY426" s="105" t="s">
        <v>135</v>
      </c>
    </row>
    <row r="427" spans="1:65" s="111" customFormat="1">
      <c r="B427" s="110"/>
      <c r="D427" s="104" t="s">
        <v>144</v>
      </c>
      <c r="E427" s="112" t="s">
        <v>1</v>
      </c>
      <c r="F427" s="113" t="s">
        <v>1423</v>
      </c>
      <c r="H427" s="114">
        <v>42.6</v>
      </c>
      <c r="L427" s="110"/>
      <c r="M427" s="115"/>
      <c r="N427" s="116"/>
      <c r="O427" s="116"/>
      <c r="P427" s="116"/>
      <c r="Q427" s="116"/>
      <c r="R427" s="116"/>
      <c r="S427" s="116"/>
      <c r="T427" s="117"/>
      <c r="AT427" s="112" t="s">
        <v>144</v>
      </c>
      <c r="AU427" s="112" t="s">
        <v>81</v>
      </c>
      <c r="AV427" s="111" t="s">
        <v>81</v>
      </c>
      <c r="AW427" s="111" t="s">
        <v>29</v>
      </c>
      <c r="AX427" s="111" t="s">
        <v>71</v>
      </c>
      <c r="AY427" s="112" t="s">
        <v>135</v>
      </c>
    </row>
    <row r="428" spans="1:65" s="111" customFormat="1">
      <c r="B428" s="110"/>
      <c r="D428" s="104" t="s">
        <v>144</v>
      </c>
      <c r="E428" s="112" t="s">
        <v>1</v>
      </c>
      <c r="F428" s="113" t="s">
        <v>1432</v>
      </c>
      <c r="H428" s="114">
        <v>52</v>
      </c>
      <c r="L428" s="110"/>
      <c r="M428" s="115"/>
      <c r="N428" s="116"/>
      <c r="O428" s="116"/>
      <c r="P428" s="116"/>
      <c r="Q428" s="116"/>
      <c r="R428" s="116"/>
      <c r="S428" s="116"/>
      <c r="T428" s="117"/>
      <c r="AT428" s="112" t="s">
        <v>144</v>
      </c>
      <c r="AU428" s="112" t="s">
        <v>81</v>
      </c>
      <c r="AV428" s="111" t="s">
        <v>81</v>
      </c>
      <c r="AW428" s="111" t="s">
        <v>29</v>
      </c>
      <c r="AX428" s="111" t="s">
        <v>71</v>
      </c>
      <c r="AY428" s="112" t="s">
        <v>135</v>
      </c>
    </row>
    <row r="429" spans="1:65" s="119" customFormat="1">
      <c r="B429" s="118"/>
      <c r="D429" s="104" t="s">
        <v>144</v>
      </c>
      <c r="E429" s="120" t="s">
        <v>1</v>
      </c>
      <c r="F429" s="121" t="s">
        <v>156</v>
      </c>
      <c r="H429" s="122">
        <v>94.6</v>
      </c>
      <c r="L429" s="118"/>
      <c r="M429" s="123"/>
      <c r="N429" s="124"/>
      <c r="O429" s="124"/>
      <c r="P429" s="124"/>
      <c r="Q429" s="124"/>
      <c r="R429" s="124"/>
      <c r="S429" s="124"/>
      <c r="T429" s="125"/>
      <c r="AT429" s="120" t="s">
        <v>144</v>
      </c>
      <c r="AU429" s="120" t="s">
        <v>81</v>
      </c>
      <c r="AV429" s="119" t="s">
        <v>142</v>
      </c>
      <c r="AW429" s="119" t="s">
        <v>29</v>
      </c>
      <c r="AX429" s="119" t="s">
        <v>79</v>
      </c>
      <c r="AY429" s="120" t="s">
        <v>135</v>
      </c>
    </row>
    <row r="430" spans="1:65" s="15" customFormat="1" ht="16.5" customHeight="1">
      <c r="A430" s="154"/>
      <c r="B430" s="8"/>
      <c r="C430" s="126" t="s">
        <v>776</v>
      </c>
      <c r="D430" s="126" t="s">
        <v>190</v>
      </c>
      <c r="E430" s="127" t="s">
        <v>1116</v>
      </c>
      <c r="F430" s="128" t="s">
        <v>1117</v>
      </c>
      <c r="G430" s="129" t="s">
        <v>179</v>
      </c>
      <c r="H430" s="130">
        <v>104.06</v>
      </c>
      <c r="I430" s="131"/>
      <c r="J430" s="132">
        <f>ROUND(I430*H430,2)</f>
        <v>0</v>
      </c>
      <c r="K430" s="133"/>
      <c r="L430" s="234"/>
      <c r="M430" s="235" t="s">
        <v>1</v>
      </c>
      <c r="N430" s="134" t="s">
        <v>36</v>
      </c>
      <c r="O430" s="28"/>
      <c r="P430" s="100">
        <f>O430*H430</f>
        <v>0</v>
      </c>
      <c r="Q430" s="100">
        <v>2.9999999999999997E-4</v>
      </c>
      <c r="R430" s="100">
        <f>Q430*H430</f>
        <v>3.1217999999999999E-2</v>
      </c>
      <c r="S430" s="100">
        <v>0</v>
      </c>
      <c r="T430" s="101">
        <f>S430*H430</f>
        <v>0</v>
      </c>
      <c r="U430" s="154"/>
      <c r="V430" s="154"/>
      <c r="W430" s="154"/>
      <c r="X430" s="154"/>
      <c r="Y430" s="154"/>
      <c r="Z430" s="154"/>
      <c r="AA430" s="154"/>
      <c r="AB430" s="154"/>
      <c r="AC430" s="154"/>
      <c r="AD430" s="154"/>
      <c r="AE430" s="154"/>
      <c r="AR430" s="232" t="s">
        <v>335</v>
      </c>
      <c r="AT430" s="232" t="s">
        <v>190</v>
      </c>
      <c r="AU430" s="232" t="s">
        <v>81</v>
      </c>
      <c r="AY430" s="191" t="s">
        <v>135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91" t="s">
        <v>79</v>
      </c>
      <c r="BK430" s="233">
        <f>ROUND(I430*H430,2)</f>
        <v>0</v>
      </c>
      <c r="BL430" s="191" t="s">
        <v>242</v>
      </c>
      <c r="BM430" s="232" t="s">
        <v>1433</v>
      </c>
    </row>
    <row r="431" spans="1:65" s="111" customFormat="1">
      <c r="B431" s="110"/>
      <c r="D431" s="104" t="s">
        <v>144</v>
      </c>
      <c r="F431" s="113" t="s">
        <v>1434</v>
      </c>
      <c r="H431" s="114">
        <v>104.06</v>
      </c>
      <c r="L431" s="110"/>
      <c r="M431" s="115"/>
      <c r="N431" s="116"/>
      <c r="O431" s="116"/>
      <c r="P431" s="116"/>
      <c r="Q431" s="116"/>
      <c r="R431" s="116"/>
      <c r="S431" s="116"/>
      <c r="T431" s="117"/>
      <c r="AT431" s="112" t="s">
        <v>144</v>
      </c>
      <c r="AU431" s="112" t="s">
        <v>81</v>
      </c>
      <c r="AV431" s="111" t="s">
        <v>81</v>
      </c>
      <c r="AW431" s="111" t="s">
        <v>4</v>
      </c>
      <c r="AX431" s="111" t="s">
        <v>79</v>
      </c>
      <c r="AY431" s="112" t="s">
        <v>135</v>
      </c>
    </row>
    <row r="432" spans="1:65" s="15" customFormat="1" ht="24.2" customHeight="1">
      <c r="A432" s="154"/>
      <c r="B432" s="8"/>
      <c r="C432" s="91" t="s">
        <v>780</v>
      </c>
      <c r="D432" s="91" t="s">
        <v>138</v>
      </c>
      <c r="E432" s="92" t="s">
        <v>1121</v>
      </c>
      <c r="F432" s="93" t="s">
        <v>1122</v>
      </c>
      <c r="G432" s="94" t="s">
        <v>141</v>
      </c>
      <c r="H432" s="95">
        <v>78.599999999999994</v>
      </c>
      <c r="I432" s="96"/>
      <c r="J432" s="97">
        <f>ROUND(I432*H432,2)</f>
        <v>0</v>
      </c>
      <c r="K432" s="98"/>
      <c r="L432" s="8"/>
      <c r="M432" s="231" t="s">
        <v>1</v>
      </c>
      <c r="N432" s="99" t="s">
        <v>36</v>
      </c>
      <c r="O432" s="28"/>
      <c r="P432" s="100">
        <f>O432*H432</f>
        <v>0</v>
      </c>
      <c r="Q432" s="100">
        <v>0</v>
      </c>
      <c r="R432" s="100">
        <f>Q432*H432</f>
        <v>0</v>
      </c>
      <c r="S432" s="100">
        <v>8.1500000000000003E-2</v>
      </c>
      <c r="T432" s="101">
        <f>S432*H432</f>
        <v>6.4058999999999999</v>
      </c>
      <c r="U432" s="154"/>
      <c r="V432" s="154"/>
      <c r="W432" s="154"/>
      <c r="X432" s="154"/>
      <c r="Y432" s="154"/>
      <c r="Z432" s="154"/>
      <c r="AA432" s="154"/>
      <c r="AB432" s="154"/>
      <c r="AC432" s="154"/>
      <c r="AD432" s="154"/>
      <c r="AE432" s="154"/>
      <c r="AR432" s="232" t="s">
        <v>242</v>
      </c>
      <c r="AT432" s="232" t="s">
        <v>138</v>
      </c>
      <c r="AU432" s="232" t="s">
        <v>81</v>
      </c>
      <c r="AY432" s="191" t="s">
        <v>135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91" t="s">
        <v>79</v>
      </c>
      <c r="BK432" s="233">
        <f>ROUND(I432*H432,2)</f>
        <v>0</v>
      </c>
      <c r="BL432" s="191" t="s">
        <v>242</v>
      </c>
      <c r="BM432" s="232" t="s">
        <v>1435</v>
      </c>
    </row>
    <row r="433" spans="1:65" s="103" customFormat="1">
      <c r="B433" s="102"/>
      <c r="D433" s="104" t="s">
        <v>144</v>
      </c>
      <c r="E433" s="105" t="s">
        <v>1</v>
      </c>
      <c r="F433" s="106" t="s">
        <v>1281</v>
      </c>
      <c r="H433" s="105" t="s">
        <v>1</v>
      </c>
      <c r="L433" s="102"/>
      <c r="M433" s="107"/>
      <c r="N433" s="108"/>
      <c r="O433" s="108"/>
      <c r="P433" s="108"/>
      <c r="Q433" s="108"/>
      <c r="R433" s="108"/>
      <c r="S433" s="108"/>
      <c r="T433" s="109"/>
      <c r="AT433" s="105" t="s">
        <v>144</v>
      </c>
      <c r="AU433" s="105" t="s">
        <v>81</v>
      </c>
      <c r="AV433" s="103" t="s">
        <v>79</v>
      </c>
      <c r="AW433" s="103" t="s">
        <v>29</v>
      </c>
      <c r="AX433" s="103" t="s">
        <v>71</v>
      </c>
      <c r="AY433" s="105" t="s">
        <v>135</v>
      </c>
    </row>
    <row r="434" spans="1:65" s="111" customFormat="1">
      <c r="B434" s="110"/>
      <c r="D434" s="104" t="s">
        <v>144</v>
      </c>
      <c r="E434" s="112" t="s">
        <v>1</v>
      </c>
      <c r="F434" s="113" t="s">
        <v>1436</v>
      </c>
      <c r="H434" s="114">
        <v>78.599999999999994</v>
      </c>
      <c r="L434" s="110"/>
      <c r="M434" s="115"/>
      <c r="N434" s="116"/>
      <c r="O434" s="116"/>
      <c r="P434" s="116"/>
      <c r="Q434" s="116"/>
      <c r="R434" s="116"/>
      <c r="S434" s="116"/>
      <c r="T434" s="117"/>
      <c r="AT434" s="112" t="s">
        <v>144</v>
      </c>
      <c r="AU434" s="112" t="s">
        <v>81</v>
      </c>
      <c r="AV434" s="111" t="s">
        <v>81</v>
      </c>
      <c r="AW434" s="111" t="s">
        <v>29</v>
      </c>
      <c r="AX434" s="111" t="s">
        <v>71</v>
      </c>
      <c r="AY434" s="112" t="s">
        <v>135</v>
      </c>
    </row>
    <row r="435" spans="1:65" s="119" customFormat="1">
      <c r="B435" s="118"/>
      <c r="D435" s="104" t="s">
        <v>144</v>
      </c>
      <c r="E435" s="120" t="s">
        <v>1</v>
      </c>
      <c r="F435" s="121" t="s">
        <v>156</v>
      </c>
      <c r="H435" s="122">
        <v>78.599999999999994</v>
      </c>
      <c r="L435" s="118"/>
      <c r="M435" s="123"/>
      <c r="N435" s="124"/>
      <c r="O435" s="124"/>
      <c r="P435" s="124"/>
      <c r="Q435" s="124"/>
      <c r="R435" s="124"/>
      <c r="S435" s="124"/>
      <c r="T435" s="125"/>
      <c r="AT435" s="120" t="s">
        <v>144</v>
      </c>
      <c r="AU435" s="120" t="s">
        <v>81</v>
      </c>
      <c r="AV435" s="119" t="s">
        <v>142</v>
      </c>
      <c r="AW435" s="119" t="s">
        <v>29</v>
      </c>
      <c r="AX435" s="119" t="s">
        <v>79</v>
      </c>
      <c r="AY435" s="120" t="s">
        <v>135</v>
      </c>
    </row>
    <row r="436" spans="1:65" s="15" customFormat="1" ht="33" customHeight="1">
      <c r="A436" s="154"/>
      <c r="B436" s="8"/>
      <c r="C436" s="91" t="s">
        <v>784</v>
      </c>
      <c r="D436" s="91" t="s">
        <v>138</v>
      </c>
      <c r="E436" s="92" t="s">
        <v>1125</v>
      </c>
      <c r="F436" s="93" t="s">
        <v>1126</v>
      </c>
      <c r="G436" s="94" t="s">
        <v>141</v>
      </c>
      <c r="H436" s="95">
        <v>37.24</v>
      </c>
      <c r="I436" s="96"/>
      <c r="J436" s="97">
        <f>ROUND(I436*H436,2)</f>
        <v>0</v>
      </c>
      <c r="K436" s="98"/>
      <c r="L436" s="8"/>
      <c r="M436" s="231" t="s">
        <v>1</v>
      </c>
      <c r="N436" s="99" t="s">
        <v>36</v>
      </c>
      <c r="O436" s="28"/>
      <c r="P436" s="100">
        <f>O436*H436</f>
        <v>0</v>
      </c>
      <c r="Q436" s="100">
        <v>5.3800000000000002E-3</v>
      </c>
      <c r="R436" s="100">
        <f>Q436*H436</f>
        <v>0.20035120000000001</v>
      </c>
      <c r="S436" s="100">
        <v>0</v>
      </c>
      <c r="T436" s="101">
        <f>S436*H436</f>
        <v>0</v>
      </c>
      <c r="U436" s="154"/>
      <c r="V436" s="154"/>
      <c r="W436" s="154"/>
      <c r="X436" s="154"/>
      <c r="Y436" s="154"/>
      <c r="Z436" s="154"/>
      <c r="AA436" s="154"/>
      <c r="AB436" s="154"/>
      <c r="AC436" s="154"/>
      <c r="AD436" s="154"/>
      <c r="AE436" s="154"/>
      <c r="AR436" s="232" t="s">
        <v>242</v>
      </c>
      <c r="AT436" s="232" t="s">
        <v>138</v>
      </c>
      <c r="AU436" s="232" t="s">
        <v>81</v>
      </c>
      <c r="AY436" s="191" t="s">
        <v>135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91" t="s">
        <v>79</v>
      </c>
      <c r="BK436" s="233">
        <f>ROUND(I436*H436,2)</f>
        <v>0</v>
      </c>
      <c r="BL436" s="191" t="s">
        <v>242</v>
      </c>
      <c r="BM436" s="232" t="s">
        <v>1437</v>
      </c>
    </row>
    <row r="437" spans="1:65" s="103" customFormat="1">
      <c r="B437" s="102"/>
      <c r="D437" s="104" t="s">
        <v>144</v>
      </c>
      <c r="E437" s="105" t="s">
        <v>1</v>
      </c>
      <c r="F437" s="106" t="s">
        <v>1281</v>
      </c>
      <c r="H437" s="105" t="s">
        <v>1</v>
      </c>
      <c r="L437" s="102"/>
      <c r="M437" s="107"/>
      <c r="N437" s="108"/>
      <c r="O437" s="108"/>
      <c r="P437" s="108"/>
      <c r="Q437" s="108"/>
      <c r="R437" s="108"/>
      <c r="S437" s="108"/>
      <c r="T437" s="109"/>
      <c r="AT437" s="105" t="s">
        <v>144</v>
      </c>
      <c r="AU437" s="105" t="s">
        <v>81</v>
      </c>
      <c r="AV437" s="103" t="s">
        <v>79</v>
      </c>
      <c r="AW437" s="103" t="s">
        <v>29</v>
      </c>
      <c r="AX437" s="103" t="s">
        <v>71</v>
      </c>
      <c r="AY437" s="105" t="s">
        <v>135</v>
      </c>
    </row>
    <row r="438" spans="1:65" s="111" customFormat="1">
      <c r="B438" s="110"/>
      <c r="D438" s="104" t="s">
        <v>144</v>
      </c>
      <c r="E438" s="112" t="s">
        <v>1</v>
      </c>
      <c r="F438" s="113" t="s">
        <v>1128</v>
      </c>
      <c r="H438" s="114">
        <v>37.24</v>
      </c>
      <c r="L438" s="110"/>
      <c r="M438" s="115"/>
      <c r="N438" s="116"/>
      <c r="O438" s="116"/>
      <c r="P438" s="116"/>
      <c r="Q438" s="116"/>
      <c r="R438" s="116"/>
      <c r="S438" s="116"/>
      <c r="T438" s="117"/>
      <c r="AT438" s="112" t="s">
        <v>144</v>
      </c>
      <c r="AU438" s="112" t="s">
        <v>81</v>
      </c>
      <c r="AV438" s="111" t="s">
        <v>81</v>
      </c>
      <c r="AW438" s="111" t="s">
        <v>29</v>
      </c>
      <c r="AX438" s="111" t="s">
        <v>71</v>
      </c>
      <c r="AY438" s="112" t="s">
        <v>135</v>
      </c>
    </row>
    <row r="439" spans="1:65" s="119" customFormat="1">
      <c r="B439" s="118"/>
      <c r="D439" s="104" t="s">
        <v>144</v>
      </c>
      <c r="E439" s="120" t="s">
        <v>1</v>
      </c>
      <c r="F439" s="121" t="s">
        <v>156</v>
      </c>
      <c r="H439" s="122">
        <v>37.24</v>
      </c>
      <c r="L439" s="118"/>
      <c r="M439" s="123"/>
      <c r="N439" s="124"/>
      <c r="O439" s="124"/>
      <c r="P439" s="124"/>
      <c r="Q439" s="124"/>
      <c r="R439" s="124"/>
      <c r="S439" s="124"/>
      <c r="T439" s="125"/>
      <c r="AT439" s="120" t="s">
        <v>144</v>
      </c>
      <c r="AU439" s="120" t="s">
        <v>81</v>
      </c>
      <c r="AV439" s="119" t="s">
        <v>142</v>
      </c>
      <c r="AW439" s="119" t="s">
        <v>29</v>
      </c>
      <c r="AX439" s="119" t="s">
        <v>79</v>
      </c>
      <c r="AY439" s="120" t="s">
        <v>135</v>
      </c>
    </row>
    <row r="440" spans="1:65" s="15" customFormat="1" ht="24.2" customHeight="1">
      <c r="A440" s="154"/>
      <c r="B440" s="8"/>
      <c r="C440" s="126" t="s">
        <v>788</v>
      </c>
      <c r="D440" s="126" t="s">
        <v>190</v>
      </c>
      <c r="E440" s="127" t="s">
        <v>1131</v>
      </c>
      <c r="F440" s="128" t="s">
        <v>1132</v>
      </c>
      <c r="G440" s="129" t="s">
        <v>141</v>
      </c>
      <c r="H440" s="130">
        <v>40.963999999999999</v>
      </c>
      <c r="I440" s="131"/>
      <c r="J440" s="132">
        <f>ROUND(I440*H440,2)</f>
        <v>0</v>
      </c>
      <c r="K440" s="133"/>
      <c r="L440" s="234"/>
      <c r="M440" s="235" t="s">
        <v>1</v>
      </c>
      <c r="N440" s="134" t="s">
        <v>36</v>
      </c>
      <c r="O440" s="28"/>
      <c r="P440" s="100">
        <f>O440*H440</f>
        <v>0</v>
      </c>
      <c r="Q440" s="100">
        <v>1.112E-2</v>
      </c>
      <c r="R440" s="100">
        <f>Q440*H440</f>
        <v>0.45551967999999998</v>
      </c>
      <c r="S440" s="100">
        <v>0</v>
      </c>
      <c r="T440" s="101">
        <f>S440*H440</f>
        <v>0</v>
      </c>
      <c r="U440" s="154"/>
      <c r="V440" s="154"/>
      <c r="W440" s="154"/>
      <c r="X440" s="154"/>
      <c r="Y440" s="154"/>
      <c r="Z440" s="154"/>
      <c r="AA440" s="154"/>
      <c r="AB440" s="154"/>
      <c r="AC440" s="154"/>
      <c r="AD440" s="154"/>
      <c r="AE440" s="154"/>
      <c r="AR440" s="232" t="s">
        <v>335</v>
      </c>
      <c r="AT440" s="232" t="s">
        <v>190</v>
      </c>
      <c r="AU440" s="232" t="s">
        <v>81</v>
      </c>
      <c r="AY440" s="191" t="s">
        <v>135</v>
      </c>
      <c r="BE440" s="233">
        <f>IF(N440="základní",J440,0)</f>
        <v>0</v>
      </c>
      <c r="BF440" s="233">
        <f>IF(N440="snížená",J440,0)</f>
        <v>0</v>
      </c>
      <c r="BG440" s="233">
        <f>IF(N440="zákl. přenesená",J440,0)</f>
        <v>0</v>
      </c>
      <c r="BH440" s="233">
        <f>IF(N440="sníž. přenesená",J440,0)</f>
        <v>0</v>
      </c>
      <c r="BI440" s="233">
        <f>IF(N440="nulová",J440,0)</f>
        <v>0</v>
      </c>
      <c r="BJ440" s="191" t="s">
        <v>79</v>
      </c>
      <c r="BK440" s="233">
        <f>ROUND(I440*H440,2)</f>
        <v>0</v>
      </c>
      <c r="BL440" s="191" t="s">
        <v>242</v>
      </c>
      <c r="BM440" s="232" t="s">
        <v>1438</v>
      </c>
    </row>
    <row r="441" spans="1:65" s="111" customFormat="1">
      <c r="B441" s="110"/>
      <c r="D441" s="104" t="s">
        <v>144</v>
      </c>
      <c r="F441" s="113" t="s">
        <v>1439</v>
      </c>
      <c r="H441" s="114">
        <v>40.963999999999999</v>
      </c>
      <c r="L441" s="110"/>
      <c r="M441" s="115"/>
      <c r="N441" s="116"/>
      <c r="O441" s="116"/>
      <c r="P441" s="116"/>
      <c r="Q441" s="116"/>
      <c r="R441" s="116"/>
      <c r="S441" s="116"/>
      <c r="T441" s="117"/>
      <c r="AT441" s="112" t="s">
        <v>144</v>
      </c>
      <c r="AU441" s="112" t="s">
        <v>81</v>
      </c>
      <c r="AV441" s="111" t="s">
        <v>81</v>
      </c>
      <c r="AW441" s="111" t="s">
        <v>4</v>
      </c>
      <c r="AX441" s="111" t="s">
        <v>79</v>
      </c>
      <c r="AY441" s="112" t="s">
        <v>135</v>
      </c>
    </row>
    <row r="442" spans="1:65" s="15" customFormat="1" ht="21.75" customHeight="1">
      <c r="A442" s="154"/>
      <c r="B442" s="8"/>
      <c r="C442" s="91" t="s">
        <v>792</v>
      </c>
      <c r="D442" s="91" t="s">
        <v>138</v>
      </c>
      <c r="E442" s="92" t="s">
        <v>1141</v>
      </c>
      <c r="F442" s="93" t="s">
        <v>1142</v>
      </c>
      <c r="G442" s="94" t="s">
        <v>149</v>
      </c>
      <c r="H442" s="95">
        <v>2</v>
      </c>
      <c r="I442" s="96"/>
      <c r="J442" s="97">
        <f>ROUND(I442*H442,2)</f>
        <v>0</v>
      </c>
      <c r="K442" s="98"/>
      <c r="L442" s="8"/>
      <c r="M442" s="231" t="s">
        <v>1</v>
      </c>
      <c r="N442" s="99" t="s">
        <v>36</v>
      </c>
      <c r="O442" s="28"/>
      <c r="P442" s="100">
        <f>O442*H442</f>
        <v>0</v>
      </c>
      <c r="Q442" s="100">
        <v>2.0000000000000001E-4</v>
      </c>
      <c r="R442" s="100">
        <f>Q442*H442</f>
        <v>4.0000000000000002E-4</v>
      </c>
      <c r="S442" s="100">
        <v>0</v>
      </c>
      <c r="T442" s="101">
        <f>S442*H442</f>
        <v>0</v>
      </c>
      <c r="U442" s="154"/>
      <c r="V442" s="154"/>
      <c r="W442" s="154"/>
      <c r="X442" s="154"/>
      <c r="Y442" s="154"/>
      <c r="Z442" s="154"/>
      <c r="AA442" s="154"/>
      <c r="AB442" s="154"/>
      <c r="AC442" s="154"/>
      <c r="AD442" s="154"/>
      <c r="AE442" s="154"/>
      <c r="AR442" s="232" t="s">
        <v>242</v>
      </c>
      <c r="AT442" s="232" t="s">
        <v>138</v>
      </c>
      <c r="AU442" s="232" t="s">
        <v>81</v>
      </c>
      <c r="AY442" s="191" t="s">
        <v>135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91" t="s">
        <v>79</v>
      </c>
      <c r="BK442" s="233">
        <f>ROUND(I442*H442,2)</f>
        <v>0</v>
      </c>
      <c r="BL442" s="191" t="s">
        <v>242</v>
      </c>
      <c r="BM442" s="232" t="s">
        <v>1440</v>
      </c>
    </row>
    <row r="443" spans="1:65" s="103" customFormat="1">
      <c r="B443" s="102"/>
      <c r="D443" s="104" t="s">
        <v>144</v>
      </c>
      <c r="E443" s="105" t="s">
        <v>1</v>
      </c>
      <c r="F443" s="106" t="s">
        <v>1281</v>
      </c>
      <c r="H443" s="105" t="s">
        <v>1</v>
      </c>
      <c r="L443" s="102"/>
      <c r="M443" s="107"/>
      <c r="N443" s="108"/>
      <c r="O443" s="108"/>
      <c r="P443" s="108"/>
      <c r="Q443" s="108"/>
      <c r="R443" s="108"/>
      <c r="S443" s="108"/>
      <c r="T443" s="109"/>
      <c r="AT443" s="105" t="s">
        <v>144</v>
      </c>
      <c r="AU443" s="105" t="s">
        <v>81</v>
      </c>
      <c r="AV443" s="103" t="s">
        <v>79</v>
      </c>
      <c r="AW443" s="103" t="s">
        <v>29</v>
      </c>
      <c r="AX443" s="103" t="s">
        <v>71</v>
      </c>
      <c r="AY443" s="105" t="s">
        <v>135</v>
      </c>
    </row>
    <row r="444" spans="1:65" s="111" customFormat="1">
      <c r="B444" s="110"/>
      <c r="D444" s="104" t="s">
        <v>144</v>
      </c>
      <c r="E444" s="112" t="s">
        <v>1</v>
      </c>
      <c r="F444" s="113" t="s">
        <v>81</v>
      </c>
      <c r="H444" s="114">
        <v>2</v>
      </c>
      <c r="L444" s="110"/>
      <c r="M444" s="115"/>
      <c r="N444" s="116"/>
      <c r="O444" s="116"/>
      <c r="P444" s="116"/>
      <c r="Q444" s="116"/>
      <c r="R444" s="116"/>
      <c r="S444" s="116"/>
      <c r="T444" s="117"/>
      <c r="AT444" s="112" t="s">
        <v>144</v>
      </c>
      <c r="AU444" s="112" t="s">
        <v>81</v>
      </c>
      <c r="AV444" s="111" t="s">
        <v>81</v>
      </c>
      <c r="AW444" s="111" t="s">
        <v>29</v>
      </c>
      <c r="AX444" s="111" t="s">
        <v>71</v>
      </c>
      <c r="AY444" s="112" t="s">
        <v>135</v>
      </c>
    </row>
    <row r="445" spans="1:65" s="119" customFormat="1">
      <c r="B445" s="118"/>
      <c r="D445" s="104" t="s">
        <v>144</v>
      </c>
      <c r="E445" s="120" t="s">
        <v>1</v>
      </c>
      <c r="F445" s="121" t="s">
        <v>156</v>
      </c>
      <c r="H445" s="122">
        <v>2</v>
      </c>
      <c r="L445" s="118"/>
      <c r="M445" s="123"/>
      <c r="N445" s="124"/>
      <c r="O445" s="124"/>
      <c r="P445" s="124"/>
      <c r="Q445" s="124"/>
      <c r="R445" s="124"/>
      <c r="S445" s="124"/>
      <c r="T445" s="125"/>
      <c r="AT445" s="120" t="s">
        <v>144</v>
      </c>
      <c r="AU445" s="120" t="s">
        <v>81</v>
      </c>
      <c r="AV445" s="119" t="s">
        <v>142</v>
      </c>
      <c r="AW445" s="119" t="s">
        <v>29</v>
      </c>
      <c r="AX445" s="119" t="s">
        <v>79</v>
      </c>
      <c r="AY445" s="120" t="s">
        <v>135</v>
      </c>
    </row>
    <row r="446" spans="1:65" s="15" customFormat="1" ht="16.5" customHeight="1">
      <c r="A446" s="154"/>
      <c r="B446" s="8"/>
      <c r="C446" s="126" t="s">
        <v>796</v>
      </c>
      <c r="D446" s="126" t="s">
        <v>190</v>
      </c>
      <c r="E446" s="127" t="s">
        <v>1146</v>
      </c>
      <c r="F446" s="128" t="s">
        <v>1147</v>
      </c>
      <c r="G446" s="129" t="s">
        <v>149</v>
      </c>
      <c r="H446" s="130">
        <v>2</v>
      </c>
      <c r="I446" s="131"/>
      <c r="J446" s="132">
        <f>ROUND(I446*H446,2)</f>
        <v>0</v>
      </c>
      <c r="K446" s="133"/>
      <c r="L446" s="234"/>
      <c r="M446" s="235" t="s">
        <v>1</v>
      </c>
      <c r="N446" s="134" t="s">
        <v>36</v>
      </c>
      <c r="O446" s="28"/>
      <c r="P446" s="100">
        <f>O446*H446</f>
        <v>0</v>
      </c>
      <c r="Q446" s="100">
        <v>1.3999999999999999E-4</v>
      </c>
      <c r="R446" s="100">
        <f>Q446*H446</f>
        <v>2.7999999999999998E-4</v>
      </c>
      <c r="S446" s="100">
        <v>0</v>
      </c>
      <c r="T446" s="101">
        <f>S446*H446</f>
        <v>0</v>
      </c>
      <c r="U446" s="154"/>
      <c r="V446" s="154"/>
      <c r="W446" s="154"/>
      <c r="X446" s="154"/>
      <c r="Y446" s="154"/>
      <c r="Z446" s="154"/>
      <c r="AA446" s="154"/>
      <c r="AB446" s="154"/>
      <c r="AC446" s="154"/>
      <c r="AD446" s="154"/>
      <c r="AE446" s="154"/>
      <c r="AR446" s="232" t="s">
        <v>335</v>
      </c>
      <c r="AT446" s="232" t="s">
        <v>190</v>
      </c>
      <c r="AU446" s="232" t="s">
        <v>81</v>
      </c>
      <c r="AY446" s="191" t="s">
        <v>135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91" t="s">
        <v>79</v>
      </c>
      <c r="BK446" s="233">
        <f>ROUND(I446*H446,2)</f>
        <v>0</v>
      </c>
      <c r="BL446" s="191" t="s">
        <v>242</v>
      </c>
      <c r="BM446" s="232" t="s">
        <v>1441</v>
      </c>
    </row>
    <row r="447" spans="1:65" s="15" customFormat="1" ht="24.2" customHeight="1">
      <c r="A447" s="154"/>
      <c r="B447" s="8"/>
      <c r="C447" s="91" t="s">
        <v>800</v>
      </c>
      <c r="D447" s="91" t="s">
        <v>138</v>
      </c>
      <c r="E447" s="92" t="s">
        <v>1150</v>
      </c>
      <c r="F447" s="93" t="s">
        <v>1151</v>
      </c>
      <c r="G447" s="94" t="s">
        <v>277</v>
      </c>
      <c r="H447" s="95">
        <v>0.72499999999999998</v>
      </c>
      <c r="I447" s="96"/>
      <c r="J447" s="97">
        <f>ROUND(I447*H447,2)</f>
        <v>0</v>
      </c>
      <c r="K447" s="98"/>
      <c r="L447" s="8"/>
      <c r="M447" s="231" t="s">
        <v>1</v>
      </c>
      <c r="N447" s="99" t="s">
        <v>36</v>
      </c>
      <c r="O447" s="28"/>
      <c r="P447" s="100">
        <f>O447*H447</f>
        <v>0</v>
      </c>
      <c r="Q447" s="100">
        <v>0</v>
      </c>
      <c r="R447" s="100">
        <f>Q447*H447</f>
        <v>0</v>
      </c>
      <c r="S447" s="100">
        <v>0</v>
      </c>
      <c r="T447" s="101">
        <f>S447*H447</f>
        <v>0</v>
      </c>
      <c r="U447" s="154"/>
      <c r="V447" s="154"/>
      <c r="W447" s="154"/>
      <c r="X447" s="154"/>
      <c r="Y447" s="154"/>
      <c r="Z447" s="154"/>
      <c r="AA447" s="154"/>
      <c r="AB447" s="154"/>
      <c r="AC447" s="154"/>
      <c r="AD447" s="154"/>
      <c r="AE447" s="154"/>
      <c r="AR447" s="232" t="s">
        <v>242</v>
      </c>
      <c r="AT447" s="232" t="s">
        <v>138</v>
      </c>
      <c r="AU447" s="232" t="s">
        <v>81</v>
      </c>
      <c r="AY447" s="191" t="s">
        <v>135</v>
      </c>
      <c r="BE447" s="233">
        <f>IF(N447="základní",J447,0)</f>
        <v>0</v>
      </c>
      <c r="BF447" s="233">
        <f>IF(N447="snížená",J447,0)</f>
        <v>0</v>
      </c>
      <c r="BG447" s="233">
        <f>IF(N447="zákl. přenesená",J447,0)</f>
        <v>0</v>
      </c>
      <c r="BH447" s="233">
        <f>IF(N447="sníž. přenesená",J447,0)</f>
        <v>0</v>
      </c>
      <c r="BI447" s="233">
        <f>IF(N447="nulová",J447,0)</f>
        <v>0</v>
      </c>
      <c r="BJ447" s="191" t="s">
        <v>79</v>
      </c>
      <c r="BK447" s="233">
        <f>ROUND(I447*H447,2)</f>
        <v>0</v>
      </c>
      <c r="BL447" s="191" t="s">
        <v>242</v>
      </c>
      <c r="BM447" s="232" t="s">
        <v>1442</v>
      </c>
    </row>
    <row r="448" spans="1:65" s="15" customFormat="1" ht="24.2" customHeight="1">
      <c r="A448" s="154"/>
      <c r="B448" s="8"/>
      <c r="C448" s="91" t="s">
        <v>804</v>
      </c>
      <c r="D448" s="91" t="s">
        <v>138</v>
      </c>
      <c r="E448" s="92" t="s">
        <v>1154</v>
      </c>
      <c r="F448" s="93" t="s">
        <v>1155</v>
      </c>
      <c r="G448" s="94" t="s">
        <v>277</v>
      </c>
      <c r="H448" s="95">
        <v>0.72499999999999998</v>
      </c>
      <c r="I448" s="96"/>
      <c r="J448" s="97">
        <f>ROUND(I448*H448,2)</f>
        <v>0</v>
      </c>
      <c r="K448" s="98"/>
      <c r="L448" s="8"/>
      <c r="M448" s="231" t="s">
        <v>1</v>
      </c>
      <c r="N448" s="99" t="s">
        <v>36</v>
      </c>
      <c r="O448" s="28"/>
      <c r="P448" s="100">
        <f>O448*H448</f>
        <v>0</v>
      </c>
      <c r="Q448" s="100">
        <v>0</v>
      </c>
      <c r="R448" s="100">
        <f>Q448*H448</f>
        <v>0</v>
      </c>
      <c r="S448" s="100">
        <v>0</v>
      </c>
      <c r="T448" s="101">
        <f>S448*H448</f>
        <v>0</v>
      </c>
      <c r="U448" s="154"/>
      <c r="V448" s="154"/>
      <c r="W448" s="154"/>
      <c r="X448" s="154"/>
      <c r="Y448" s="154"/>
      <c r="Z448" s="154"/>
      <c r="AA448" s="154"/>
      <c r="AB448" s="154"/>
      <c r="AC448" s="154"/>
      <c r="AD448" s="154"/>
      <c r="AE448" s="154"/>
      <c r="AR448" s="232" t="s">
        <v>242</v>
      </c>
      <c r="AT448" s="232" t="s">
        <v>138</v>
      </c>
      <c r="AU448" s="232" t="s">
        <v>81</v>
      </c>
      <c r="AY448" s="191" t="s">
        <v>135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91" t="s">
        <v>79</v>
      </c>
      <c r="BK448" s="233">
        <f>ROUND(I448*H448,2)</f>
        <v>0</v>
      </c>
      <c r="BL448" s="191" t="s">
        <v>242</v>
      </c>
      <c r="BM448" s="232" t="s">
        <v>1443</v>
      </c>
    </row>
    <row r="449" spans="1:65" s="81" customFormat="1" ht="22.9" customHeight="1">
      <c r="B449" s="80"/>
      <c r="D449" s="82" t="s">
        <v>70</v>
      </c>
      <c r="E449" s="89" t="s">
        <v>1185</v>
      </c>
      <c r="F449" s="89" t="s">
        <v>1186</v>
      </c>
      <c r="J449" s="90">
        <f>BK449</f>
        <v>0</v>
      </c>
      <c r="L449" s="80"/>
      <c r="M449" s="85"/>
      <c r="N449" s="86"/>
      <c r="O449" s="86"/>
      <c r="P449" s="87">
        <f>SUM(P450:P457)</f>
        <v>0</v>
      </c>
      <c r="Q449" s="86"/>
      <c r="R449" s="87">
        <f>SUM(R450:R457)</f>
        <v>3.1147519999999998E-2</v>
      </c>
      <c r="S449" s="86"/>
      <c r="T449" s="88">
        <f>SUM(T450:T457)</f>
        <v>0</v>
      </c>
      <c r="AR449" s="82" t="s">
        <v>81</v>
      </c>
      <c r="AT449" s="229" t="s">
        <v>70</v>
      </c>
      <c r="AU449" s="229" t="s">
        <v>79</v>
      </c>
      <c r="AY449" s="82" t="s">
        <v>135</v>
      </c>
      <c r="BK449" s="230">
        <f>SUM(BK450:BK457)</f>
        <v>0</v>
      </c>
    </row>
    <row r="450" spans="1:65" s="15" customFormat="1" ht="24.2" customHeight="1">
      <c r="A450" s="154"/>
      <c r="B450" s="8"/>
      <c r="C450" s="91" t="s">
        <v>808</v>
      </c>
      <c r="D450" s="91" t="s">
        <v>138</v>
      </c>
      <c r="E450" s="92" t="s">
        <v>1188</v>
      </c>
      <c r="F450" s="93" t="s">
        <v>1189</v>
      </c>
      <c r="G450" s="94" t="s">
        <v>141</v>
      </c>
      <c r="H450" s="95">
        <v>67.712000000000003</v>
      </c>
      <c r="I450" s="96"/>
      <c r="J450" s="97">
        <f>ROUND(I450*H450,2)</f>
        <v>0</v>
      </c>
      <c r="K450" s="98"/>
      <c r="L450" s="8"/>
      <c r="M450" s="231" t="s">
        <v>1</v>
      </c>
      <c r="N450" s="99" t="s">
        <v>36</v>
      </c>
      <c r="O450" s="28"/>
      <c r="P450" s="100">
        <f>O450*H450</f>
        <v>0</v>
      </c>
      <c r="Q450" s="100">
        <v>0</v>
      </c>
      <c r="R450" s="100">
        <f>Q450*H450</f>
        <v>0</v>
      </c>
      <c r="S450" s="100">
        <v>0</v>
      </c>
      <c r="T450" s="101">
        <f>S450*H450</f>
        <v>0</v>
      </c>
      <c r="U450" s="154"/>
      <c r="V450" s="154"/>
      <c r="W450" s="154"/>
      <c r="X450" s="154"/>
      <c r="Y450" s="154"/>
      <c r="Z450" s="154"/>
      <c r="AA450" s="154"/>
      <c r="AB450" s="154"/>
      <c r="AC450" s="154"/>
      <c r="AD450" s="154"/>
      <c r="AE450" s="154"/>
      <c r="AR450" s="232" t="s">
        <v>242</v>
      </c>
      <c r="AT450" s="232" t="s">
        <v>138</v>
      </c>
      <c r="AU450" s="232" t="s">
        <v>81</v>
      </c>
      <c r="AY450" s="191" t="s">
        <v>135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91" t="s">
        <v>79</v>
      </c>
      <c r="BK450" s="233">
        <f>ROUND(I450*H450,2)</f>
        <v>0</v>
      </c>
      <c r="BL450" s="191" t="s">
        <v>242</v>
      </c>
      <c r="BM450" s="232" t="s">
        <v>1444</v>
      </c>
    </row>
    <row r="451" spans="1:65" s="103" customFormat="1">
      <c r="B451" s="102"/>
      <c r="D451" s="104" t="s">
        <v>144</v>
      </c>
      <c r="E451" s="105" t="s">
        <v>1</v>
      </c>
      <c r="F451" s="106" t="s">
        <v>1445</v>
      </c>
      <c r="H451" s="105" t="s">
        <v>1</v>
      </c>
      <c r="L451" s="102"/>
      <c r="M451" s="107"/>
      <c r="N451" s="108"/>
      <c r="O451" s="108"/>
      <c r="P451" s="108"/>
      <c r="Q451" s="108"/>
      <c r="R451" s="108"/>
      <c r="S451" s="108"/>
      <c r="T451" s="109"/>
      <c r="AT451" s="105" t="s">
        <v>144</v>
      </c>
      <c r="AU451" s="105" t="s">
        <v>81</v>
      </c>
      <c r="AV451" s="103" t="s">
        <v>79</v>
      </c>
      <c r="AW451" s="103" t="s">
        <v>29</v>
      </c>
      <c r="AX451" s="103" t="s">
        <v>71</v>
      </c>
      <c r="AY451" s="105" t="s">
        <v>135</v>
      </c>
    </row>
    <row r="452" spans="1:65" s="111" customFormat="1">
      <c r="B452" s="110"/>
      <c r="D452" s="104" t="s">
        <v>144</v>
      </c>
      <c r="E452" s="112" t="s">
        <v>1</v>
      </c>
      <c r="F452" s="113" t="s">
        <v>986</v>
      </c>
      <c r="H452" s="114">
        <v>28.26</v>
      </c>
      <c r="L452" s="110"/>
      <c r="M452" s="115"/>
      <c r="N452" s="116"/>
      <c r="O452" s="116"/>
      <c r="P452" s="116"/>
      <c r="Q452" s="116"/>
      <c r="R452" s="116"/>
      <c r="S452" s="116"/>
      <c r="T452" s="117"/>
      <c r="AT452" s="112" t="s">
        <v>144</v>
      </c>
      <c r="AU452" s="112" t="s">
        <v>81</v>
      </c>
      <c r="AV452" s="111" t="s">
        <v>81</v>
      </c>
      <c r="AW452" s="111" t="s">
        <v>29</v>
      </c>
      <c r="AX452" s="111" t="s">
        <v>71</v>
      </c>
      <c r="AY452" s="112" t="s">
        <v>135</v>
      </c>
    </row>
    <row r="453" spans="1:65" s="103" customFormat="1">
      <c r="B453" s="102"/>
      <c r="D453" s="104" t="s">
        <v>144</v>
      </c>
      <c r="E453" s="105" t="s">
        <v>1</v>
      </c>
      <c r="F453" s="106" t="s">
        <v>1197</v>
      </c>
      <c r="H453" s="105" t="s">
        <v>1</v>
      </c>
      <c r="L453" s="102"/>
      <c r="M453" s="107"/>
      <c r="N453" s="108"/>
      <c r="O453" s="108"/>
      <c r="P453" s="108"/>
      <c r="Q453" s="108"/>
      <c r="R453" s="108"/>
      <c r="S453" s="108"/>
      <c r="T453" s="109"/>
      <c r="AT453" s="105" t="s">
        <v>144</v>
      </c>
      <c r="AU453" s="105" t="s">
        <v>81</v>
      </c>
      <c r="AV453" s="103" t="s">
        <v>79</v>
      </c>
      <c r="AW453" s="103" t="s">
        <v>29</v>
      </c>
      <c r="AX453" s="103" t="s">
        <v>71</v>
      </c>
      <c r="AY453" s="105" t="s">
        <v>135</v>
      </c>
    </row>
    <row r="454" spans="1:65" s="111" customFormat="1">
      <c r="B454" s="110"/>
      <c r="D454" s="104" t="s">
        <v>144</v>
      </c>
      <c r="E454" s="112" t="s">
        <v>1</v>
      </c>
      <c r="F454" s="113" t="s">
        <v>1209</v>
      </c>
      <c r="H454" s="114">
        <v>39.451999999999998</v>
      </c>
      <c r="L454" s="110"/>
      <c r="M454" s="115"/>
      <c r="N454" s="116"/>
      <c r="O454" s="116"/>
      <c r="P454" s="116"/>
      <c r="Q454" s="116"/>
      <c r="R454" s="116"/>
      <c r="S454" s="116"/>
      <c r="T454" s="117"/>
      <c r="AT454" s="112" t="s">
        <v>144</v>
      </c>
      <c r="AU454" s="112" t="s">
        <v>81</v>
      </c>
      <c r="AV454" s="111" t="s">
        <v>81</v>
      </c>
      <c r="AW454" s="111" t="s">
        <v>29</v>
      </c>
      <c r="AX454" s="111" t="s">
        <v>71</v>
      </c>
      <c r="AY454" s="112" t="s">
        <v>135</v>
      </c>
    </row>
    <row r="455" spans="1:65" s="119" customFormat="1">
      <c r="B455" s="118"/>
      <c r="D455" s="104" t="s">
        <v>144</v>
      </c>
      <c r="E455" s="120" t="s">
        <v>1</v>
      </c>
      <c r="F455" s="121" t="s">
        <v>156</v>
      </c>
      <c r="H455" s="122">
        <v>67.712000000000003</v>
      </c>
      <c r="L455" s="118"/>
      <c r="M455" s="123"/>
      <c r="N455" s="124"/>
      <c r="O455" s="124"/>
      <c r="P455" s="124"/>
      <c r="Q455" s="124"/>
      <c r="R455" s="124"/>
      <c r="S455" s="124"/>
      <c r="T455" s="125"/>
      <c r="AT455" s="120" t="s">
        <v>144</v>
      </c>
      <c r="AU455" s="120" t="s">
        <v>81</v>
      </c>
      <c r="AV455" s="119" t="s">
        <v>142</v>
      </c>
      <c r="AW455" s="119" t="s">
        <v>29</v>
      </c>
      <c r="AX455" s="119" t="s">
        <v>79</v>
      </c>
      <c r="AY455" s="120" t="s">
        <v>135</v>
      </c>
    </row>
    <row r="456" spans="1:65" s="15" customFormat="1" ht="24.2" customHeight="1">
      <c r="A456" s="154"/>
      <c r="B456" s="8"/>
      <c r="C456" s="91" t="s">
        <v>812</v>
      </c>
      <c r="D456" s="91" t="s">
        <v>138</v>
      </c>
      <c r="E456" s="92" t="s">
        <v>1213</v>
      </c>
      <c r="F456" s="93" t="s">
        <v>1214</v>
      </c>
      <c r="G456" s="94" t="s">
        <v>141</v>
      </c>
      <c r="H456" s="95">
        <v>67.712000000000003</v>
      </c>
      <c r="I456" s="96"/>
      <c r="J456" s="97">
        <f>ROUND(I456*H456,2)</f>
        <v>0</v>
      </c>
      <c r="K456" s="98"/>
      <c r="L456" s="8"/>
      <c r="M456" s="231" t="s">
        <v>1</v>
      </c>
      <c r="N456" s="99" t="s">
        <v>36</v>
      </c>
      <c r="O456" s="28"/>
      <c r="P456" s="100">
        <f>O456*H456</f>
        <v>0</v>
      </c>
      <c r="Q456" s="100">
        <v>2.0000000000000001E-4</v>
      </c>
      <c r="R456" s="100">
        <f>Q456*H456</f>
        <v>1.3542400000000001E-2</v>
      </c>
      <c r="S456" s="100">
        <v>0</v>
      </c>
      <c r="T456" s="101">
        <f>S456*H456</f>
        <v>0</v>
      </c>
      <c r="U456" s="154"/>
      <c r="V456" s="154"/>
      <c r="W456" s="154"/>
      <c r="X456" s="154"/>
      <c r="Y456" s="154"/>
      <c r="Z456" s="154"/>
      <c r="AA456" s="154"/>
      <c r="AB456" s="154"/>
      <c r="AC456" s="154"/>
      <c r="AD456" s="154"/>
      <c r="AE456" s="154"/>
      <c r="AR456" s="232" t="s">
        <v>242</v>
      </c>
      <c r="AT456" s="232" t="s">
        <v>138</v>
      </c>
      <c r="AU456" s="232" t="s">
        <v>81</v>
      </c>
      <c r="AY456" s="191" t="s">
        <v>135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91" t="s">
        <v>79</v>
      </c>
      <c r="BK456" s="233">
        <f>ROUND(I456*H456,2)</f>
        <v>0</v>
      </c>
      <c r="BL456" s="191" t="s">
        <v>242</v>
      </c>
      <c r="BM456" s="232" t="s">
        <v>1446</v>
      </c>
    </row>
    <row r="457" spans="1:65" s="15" customFormat="1" ht="33" customHeight="1">
      <c r="A457" s="154"/>
      <c r="B457" s="8"/>
      <c r="C457" s="91" t="s">
        <v>816</v>
      </c>
      <c r="D457" s="91" t="s">
        <v>138</v>
      </c>
      <c r="E457" s="92" t="s">
        <v>1217</v>
      </c>
      <c r="F457" s="93" t="s">
        <v>1218</v>
      </c>
      <c r="G457" s="94" t="s">
        <v>141</v>
      </c>
      <c r="H457" s="95">
        <v>67.712000000000003</v>
      </c>
      <c r="I457" s="96"/>
      <c r="J457" s="97">
        <f>ROUND(I457*H457,2)</f>
        <v>0</v>
      </c>
      <c r="K457" s="98"/>
      <c r="L457" s="8"/>
      <c r="M457" s="231" t="s">
        <v>1</v>
      </c>
      <c r="N457" s="99" t="s">
        <v>36</v>
      </c>
      <c r="O457" s="28"/>
      <c r="P457" s="100">
        <f>O457*H457</f>
        <v>0</v>
      </c>
      <c r="Q457" s="100">
        <v>2.5999999999999998E-4</v>
      </c>
      <c r="R457" s="100">
        <f>Q457*H457</f>
        <v>1.7605119999999998E-2</v>
      </c>
      <c r="S457" s="100">
        <v>0</v>
      </c>
      <c r="T457" s="101">
        <f>S457*H457</f>
        <v>0</v>
      </c>
      <c r="U457" s="154"/>
      <c r="V457" s="154"/>
      <c r="W457" s="154"/>
      <c r="X457" s="154"/>
      <c r="Y457" s="154"/>
      <c r="Z457" s="154"/>
      <c r="AA457" s="154"/>
      <c r="AB457" s="154"/>
      <c r="AC457" s="154"/>
      <c r="AD457" s="154"/>
      <c r="AE457" s="154"/>
      <c r="AR457" s="232" t="s">
        <v>242</v>
      </c>
      <c r="AT457" s="232" t="s">
        <v>138</v>
      </c>
      <c r="AU457" s="232" t="s">
        <v>81</v>
      </c>
      <c r="AY457" s="191" t="s">
        <v>135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91" t="s">
        <v>79</v>
      </c>
      <c r="BK457" s="233">
        <f>ROUND(I457*H457,2)</f>
        <v>0</v>
      </c>
      <c r="BL457" s="191" t="s">
        <v>242</v>
      </c>
      <c r="BM457" s="232" t="s">
        <v>1447</v>
      </c>
    </row>
    <row r="458" spans="1:65" s="81" customFormat="1" ht="25.9" customHeight="1">
      <c r="B458" s="80"/>
      <c r="D458" s="82" t="s">
        <v>70</v>
      </c>
      <c r="E458" s="83" t="s">
        <v>1220</v>
      </c>
      <c r="F458" s="83" t="s">
        <v>1221</v>
      </c>
      <c r="J458" s="84">
        <f>BK458</f>
        <v>0</v>
      </c>
      <c r="L458" s="80"/>
      <c r="M458" s="85"/>
      <c r="N458" s="86"/>
      <c r="O458" s="86"/>
      <c r="P458" s="87">
        <f>SUM(P459:P467)</f>
        <v>0</v>
      </c>
      <c r="Q458" s="86"/>
      <c r="R458" s="87">
        <f>SUM(R459:R467)</f>
        <v>0</v>
      </c>
      <c r="S458" s="86"/>
      <c r="T458" s="88">
        <f>SUM(T459:T467)</f>
        <v>0</v>
      </c>
      <c r="AR458" s="82" t="s">
        <v>142</v>
      </c>
      <c r="AT458" s="229" t="s">
        <v>70</v>
      </c>
      <c r="AU458" s="229" t="s">
        <v>71</v>
      </c>
      <c r="AY458" s="82" t="s">
        <v>135</v>
      </c>
      <c r="BK458" s="230">
        <f>SUM(BK459:BK467)</f>
        <v>0</v>
      </c>
    </row>
    <row r="459" spans="1:65" s="15" customFormat="1" ht="16.5" customHeight="1">
      <c r="A459" s="154"/>
      <c r="B459" s="8"/>
      <c r="C459" s="91" t="s">
        <v>822</v>
      </c>
      <c r="D459" s="91" t="s">
        <v>138</v>
      </c>
      <c r="E459" s="92" t="s">
        <v>1223</v>
      </c>
      <c r="F459" s="93" t="s">
        <v>1224</v>
      </c>
      <c r="G459" s="94" t="s">
        <v>1225</v>
      </c>
      <c r="H459" s="95">
        <v>1</v>
      </c>
      <c r="I459" s="96"/>
      <c r="J459" s="97">
        <f>ROUND(I459*H459,2)</f>
        <v>0</v>
      </c>
      <c r="K459" s="98"/>
      <c r="L459" s="8"/>
      <c r="M459" s="231" t="s">
        <v>1</v>
      </c>
      <c r="N459" s="99" t="s">
        <v>36</v>
      </c>
      <c r="O459" s="28"/>
      <c r="P459" s="100">
        <f>O459*H459</f>
        <v>0</v>
      </c>
      <c r="Q459" s="100">
        <v>0</v>
      </c>
      <c r="R459" s="100">
        <f>Q459*H459</f>
        <v>0</v>
      </c>
      <c r="S459" s="100">
        <v>0</v>
      </c>
      <c r="T459" s="101">
        <f>S459*H459</f>
        <v>0</v>
      </c>
      <c r="U459" s="154"/>
      <c r="V459" s="154"/>
      <c r="W459" s="154"/>
      <c r="X459" s="154"/>
      <c r="Y459" s="154"/>
      <c r="Z459" s="154"/>
      <c r="AA459" s="154"/>
      <c r="AB459" s="154"/>
      <c r="AC459" s="154"/>
      <c r="AD459" s="154"/>
      <c r="AE459" s="154"/>
      <c r="AR459" s="232" t="s">
        <v>1226</v>
      </c>
      <c r="AT459" s="232" t="s">
        <v>138</v>
      </c>
      <c r="AU459" s="232" t="s">
        <v>79</v>
      </c>
      <c r="AY459" s="191" t="s">
        <v>135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91" t="s">
        <v>79</v>
      </c>
      <c r="BK459" s="233">
        <f>ROUND(I459*H459,2)</f>
        <v>0</v>
      </c>
      <c r="BL459" s="191" t="s">
        <v>1226</v>
      </c>
      <c r="BM459" s="232" t="s">
        <v>1448</v>
      </c>
    </row>
    <row r="460" spans="1:65" s="103" customFormat="1" ht="22.5">
      <c r="B460" s="102"/>
      <c r="D460" s="104" t="s">
        <v>144</v>
      </c>
      <c r="E460" s="105" t="s">
        <v>1</v>
      </c>
      <c r="F460" s="106" t="s">
        <v>1228</v>
      </c>
      <c r="H460" s="105" t="s">
        <v>1</v>
      </c>
      <c r="L460" s="102"/>
      <c r="M460" s="107"/>
      <c r="N460" s="108"/>
      <c r="O460" s="108"/>
      <c r="P460" s="108"/>
      <c r="Q460" s="108"/>
      <c r="R460" s="108"/>
      <c r="S460" s="108"/>
      <c r="T460" s="109"/>
      <c r="AT460" s="105" t="s">
        <v>144</v>
      </c>
      <c r="AU460" s="105" t="s">
        <v>79</v>
      </c>
      <c r="AV460" s="103" t="s">
        <v>79</v>
      </c>
      <c r="AW460" s="103" t="s">
        <v>29</v>
      </c>
      <c r="AX460" s="103" t="s">
        <v>71</v>
      </c>
      <c r="AY460" s="105" t="s">
        <v>135</v>
      </c>
    </row>
    <row r="461" spans="1:65" s="103" customFormat="1">
      <c r="B461" s="102"/>
      <c r="D461" s="104" t="s">
        <v>144</v>
      </c>
      <c r="E461" s="105" t="s">
        <v>1</v>
      </c>
      <c r="F461" s="106" t="s">
        <v>1230</v>
      </c>
      <c r="H461" s="105" t="s">
        <v>1</v>
      </c>
      <c r="L461" s="102"/>
      <c r="M461" s="107"/>
      <c r="N461" s="108"/>
      <c r="O461" s="108"/>
      <c r="P461" s="108"/>
      <c r="Q461" s="108"/>
      <c r="R461" s="108"/>
      <c r="S461" s="108"/>
      <c r="T461" s="109"/>
      <c r="AT461" s="105" t="s">
        <v>144</v>
      </c>
      <c r="AU461" s="105" t="s">
        <v>79</v>
      </c>
      <c r="AV461" s="103" t="s">
        <v>79</v>
      </c>
      <c r="AW461" s="103" t="s">
        <v>29</v>
      </c>
      <c r="AX461" s="103" t="s">
        <v>71</v>
      </c>
      <c r="AY461" s="105" t="s">
        <v>135</v>
      </c>
    </row>
    <row r="462" spans="1:65" s="111" customFormat="1">
      <c r="B462" s="110"/>
      <c r="D462" s="104" t="s">
        <v>144</v>
      </c>
      <c r="E462" s="112" t="s">
        <v>1</v>
      </c>
      <c r="F462" s="113" t="s">
        <v>79</v>
      </c>
      <c r="H462" s="114">
        <v>1</v>
      </c>
      <c r="L462" s="110"/>
      <c r="M462" s="115"/>
      <c r="N462" s="116"/>
      <c r="O462" s="116"/>
      <c r="P462" s="116"/>
      <c r="Q462" s="116"/>
      <c r="R462" s="116"/>
      <c r="S462" s="116"/>
      <c r="T462" s="117"/>
      <c r="AT462" s="112" t="s">
        <v>144</v>
      </c>
      <c r="AU462" s="112" t="s">
        <v>79</v>
      </c>
      <c r="AV462" s="111" t="s">
        <v>81</v>
      </c>
      <c r="AW462" s="111" t="s">
        <v>29</v>
      </c>
      <c r="AX462" s="111" t="s">
        <v>79</v>
      </c>
      <c r="AY462" s="112" t="s">
        <v>135</v>
      </c>
    </row>
    <row r="463" spans="1:65" s="15" customFormat="1" ht="16.5" customHeight="1">
      <c r="A463" s="154"/>
      <c r="B463" s="8"/>
      <c r="C463" s="91" t="s">
        <v>828</v>
      </c>
      <c r="D463" s="91" t="s">
        <v>138</v>
      </c>
      <c r="E463" s="92" t="s">
        <v>1232</v>
      </c>
      <c r="F463" s="93" t="s">
        <v>1233</v>
      </c>
      <c r="G463" s="94" t="s">
        <v>333</v>
      </c>
      <c r="H463" s="95">
        <v>1</v>
      </c>
      <c r="I463" s="96"/>
      <c r="J463" s="97">
        <f>ROUND(I463*H463,2)</f>
        <v>0</v>
      </c>
      <c r="K463" s="98"/>
      <c r="L463" s="8"/>
      <c r="M463" s="231" t="s">
        <v>1</v>
      </c>
      <c r="N463" s="99" t="s">
        <v>36</v>
      </c>
      <c r="O463" s="28"/>
      <c r="P463" s="100">
        <f>O463*H463</f>
        <v>0</v>
      </c>
      <c r="Q463" s="100">
        <v>0</v>
      </c>
      <c r="R463" s="100">
        <f>Q463*H463</f>
        <v>0</v>
      </c>
      <c r="S463" s="100">
        <v>0</v>
      </c>
      <c r="T463" s="101">
        <f>S463*H463</f>
        <v>0</v>
      </c>
      <c r="U463" s="154"/>
      <c r="V463" s="154"/>
      <c r="W463" s="154"/>
      <c r="X463" s="154"/>
      <c r="Y463" s="154"/>
      <c r="Z463" s="154"/>
      <c r="AA463" s="154"/>
      <c r="AB463" s="154"/>
      <c r="AC463" s="154"/>
      <c r="AD463" s="154"/>
      <c r="AE463" s="154"/>
      <c r="AR463" s="232" t="s">
        <v>1226</v>
      </c>
      <c r="AT463" s="232" t="s">
        <v>138</v>
      </c>
      <c r="AU463" s="232" t="s">
        <v>79</v>
      </c>
      <c r="AY463" s="191" t="s">
        <v>135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91" t="s">
        <v>79</v>
      </c>
      <c r="BK463" s="233">
        <f>ROUND(I463*H463,2)</f>
        <v>0</v>
      </c>
      <c r="BL463" s="191" t="s">
        <v>1226</v>
      </c>
      <c r="BM463" s="232" t="s">
        <v>1449</v>
      </c>
    </row>
    <row r="464" spans="1:65" s="103" customFormat="1">
      <c r="B464" s="102"/>
      <c r="D464" s="104" t="s">
        <v>144</v>
      </c>
      <c r="E464" s="105" t="s">
        <v>1</v>
      </c>
      <c r="F464" s="106" t="s">
        <v>1239</v>
      </c>
      <c r="H464" s="105" t="s">
        <v>1</v>
      </c>
      <c r="L464" s="102"/>
      <c r="M464" s="107"/>
      <c r="N464" s="108"/>
      <c r="O464" s="108"/>
      <c r="P464" s="108"/>
      <c r="Q464" s="108"/>
      <c r="R464" s="108"/>
      <c r="S464" s="108"/>
      <c r="T464" s="109"/>
      <c r="AT464" s="105" t="s">
        <v>144</v>
      </c>
      <c r="AU464" s="105" t="s">
        <v>79</v>
      </c>
      <c r="AV464" s="103" t="s">
        <v>79</v>
      </c>
      <c r="AW464" s="103" t="s">
        <v>29</v>
      </c>
      <c r="AX464" s="103" t="s">
        <v>71</v>
      </c>
      <c r="AY464" s="105" t="s">
        <v>135</v>
      </c>
    </row>
    <row r="465" spans="1:65" s="103" customFormat="1">
      <c r="B465" s="102"/>
      <c r="D465" s="104" t="s">
        <v>144</v>
      </c>
      <c r="E465" s="105" t="s">
        <v>1</v>
      </c>
      <c r="F465" s="106" t="s">
        <v>1240</v>
      </c>
      <c r="H465" s="105" t="s">
        <v>1</v>
      </c>
      <c r="L465" s="102"/>
      <c r="M465" s="107"/>
      <c r="N465" s="108"/>
      <c r="O465" s="108"/>
      <c r="P465" s="108"/>
      <c r="Q465" s="108"/>
      <c r="R465" s="108"/>
      <c r="S465" s="108"/>
      <c r="T465" s="109"/>
      <c r="AT465" s="105" t="s">
        <v>144</v>
      </c>
      <c r="AU465" s="105" t="s">
        <v>79</v>
      </c>
      <c r="AV465" s="103" t="s">
        <v>79</v>
      </c>
      <c r="AW465" s="103" t="s">
        <v>29</v>
      </c>
      <c r="AX465" s="103" t="s">
        <v>71</v>
      </c>
      <c r="AY465" s="105" t="s">
        <v>135</v>
      </c>
    </row>
    <row r="466" spans="1:65" s="111" customFormat="1">
      <c r="B466" s="110"/>
      <c r="D466" s="104" t="s">
        <v>144</v>
      </c>
      <c r="E466" s="112" t="s">
        <v>1</v>
      </c>
      <c r="F466" s="113" t="s">
        <v>79</v>
      </c>
      <c r="H466" s="114">
        <v>1</v>
      </c>
      <c r="L466" s="110"/>
      <c r="M466" s="115"/>
      <c r="N466" s="116"/>
      <c r="O466" s="116"/>
      <c r="P466" s="116"/>
      <c r="Q466" s="116"/>
      <c r="R466" s="116"/>
      <c r="S466" s="116"/>
      <c r="T466" s="117"/>
      <c r="AT466" s="112" t="s">
        <v>144</v>
      </c>
      <c r="AU466" s="112" t="s">
        <v>79</v>
      </c>
      <c r="AV466" s="111" t="s">
        <v>81</v>
      </c>
      <c r="AW466" s="111" t="s">
        <v>29</v>
      </c>
      <c r="AX466" s="111" t="s">
        <v>71</v>
      </c>
      <c r="AY466" s="112" t="s">
        <v>135</v>
      </c>
    </row>
    <row r="467" spans="1:65" s="119" customFormat="1">
      <c r="B467" s="118"/>
      <c r="D467" s="104" t="s">
        <v>144</v>
      </c>
      <c r="E467" s="120" t="s">
        <v>1</v>
      </c>
      <c r="F467" s="121" t="s">
        <v>156</v>
      </c>
      <c r="H467" s="122">
        <v>1</v>
      </c>
      <c r="L467" s="118"/>
      <c r="M467" s="123"/>
      <c r="N467" s="124"/>
      <c r="O467" s="124"/>
      <c r="P467" s="124"/>
      <c r="Q467" s="124"/>
      <c r="R467" s="124"/>
      <c r="S467" s="124"/>
      <c r="T467" s="125"/>
      <c r="AT467" s="120" t="s">
        <v>144</v>
      </c>
      <c r="AU467" s="120" t="s">
        <v>79</v>
      </c>
      <c r="AV467" s="119" t="s">
        <v>142</v>
      </c>
      <c r="AW467" s="119" t="s">
        <v>29</v>
      </c>
      <c r="AX467" s="119" t="s">
        <v>79</v>
      </c>
      <c r="AY467" s="120" t="s">
        <v>135</v>
      </c>
    </row>
    <row r="468" spans="1:65" s="81" customFormat="1" ht="25.9" customHeight="1">
      <c r="B468" s="80"/>
      <c r="D468" s="82" t="s">
        <v>70</v>
      </c>
      <c r="E468" s="83" t="s">
        <v>1241</v>
      </c>
      <c r="F468" s="83" t="s">
        <v>1242</v>
      </c>
      <c r="J468" s="84">
        <f>BK468</f>
        <v>0</v>
      </c>
      <c r="L468" s="80"/>
      <c r="M468" s="85"/>
      <c r="N468" s="86"/>
      <c r="O468" s="86"/>
      <c r="P468" s="87">
        <f>P469+P471+P473+P475</f>
        <v>0</v>
      </c>
      <c r="Q468" s="86"/>
      <c r="R468" s="87">
        <f>R469+R471+R473+R475</f>
        <v>0</v>
      </c>
      <c r="S468" s="86"/>
      <c r="T468" s="88">
        <f>T469+T471+T473+T475</f>
        <v>0</v>
      </c>
      <c r="AR468" s="82" t="s">
        <v>176</v>
      </c>
      <c r="AT468" s="229" t="s">
        <v>70</v>
      </c>
      <c r="AU468" s="229" t="s">
        <v>71</v>
      </c>
      <c r="AY468" s="82" t="s">
        <v>135</v>
      </c>
      <c r="BK468" s="230">
        <f>BK469+BK471+BK473+BK475</f>
        <v>0</v>
      </c>
    </row>
    <row r="469" spans="1:65" s="81" customFormat="1" ht="22.9" customHeight="1">
      <c r="B469" s="80"/>
      <c r="D469" s="82" t="s">
        <v>70</v>
      </c>
      <c r="E469" s="89" t="s">
        <v>1243</v>
      </c>
      <c r="F469" s="89" t="s">
        <v>1244</v>
      </c>
      <c r="J469" s="90">
        <f>BK469</f>
        <v>0</v>
      </c>
      <c r="L469" s="80"/>
      <c r="M469" s="85"/>
      <c r="N469" s="86"/>
      <c r="O469" s="86"/>
      <c r="P469" s="87">
        <f>P470</f>
        <v>0</v>
      </c>
      <c r="Q469" s="86"/>
      <c r="R469" s="87">
        <f>R470</f>
        <v>0</v>
      </c>
      <c r="S469" s="86"/>
      <c r="T469" s="88">
        <f>T470</f>
        <v>0</v>
      </c>
      <c r="AR469" s="82" t="s">
        <v>176</v>
      </c>
      <c r="AT469" s="229" t="s">
        <v>70</v>
      </c>
      <c r="AU469" s="229" t="s">
        <v>79</v>
      </c>
      <c r="AY469" s="82" t="s">
        <v>135</v>
      </c>
      <c r="BK469" s="230">
        <f>BK470</f>
        <v>0</v>
      </c>
    </row>
    <row r="470" spans="1:65" s="15" customFormat="1" ht="16.5" customHeight="1">
      <c r="A470" s="154"/>
      <c r="B470" s="8"/>
      <c r="C470" s="91" t="s">
        <v>835</v>
      </c>
      <c r="D470" s="91" t="s">
        <v>138</v>
      </c>
      <c r="E470" s="92" t="s">
        <v>1246</v>
      </c>
      <c r="F470" s="93" t="s">
        <v>1244</v>
      </c>
      <c r="G470" s="94" t="s">
        <v>1247</v>
      </c>
      <c r="H470" s="135"/>
      <c r="I470" s="207">
        <f>J97+J102+J114</f>
        <v>0</v>
      </c>
      <c r="J470" s="97">
        <f>ROUND(I470*H470,2)/100</f>
        <v>0</v>
      </c>
      <c r="K470" s="98"/>
      <c r="L470" s="8"/>
      <c r="M470" s="231" t="s">
        <v>1</v>
      </c>
      <c r="N470" s="99" t="s">
        <v>36</v>
      </c>
      <c r="O470" s="28"/>
      <c r="P470" s="100">
        <f>O470*H470</f>
        <v>0</v>
      </c>
      <c r="Q470" s="100">
        <v>0</v>
      </c>
      <c r="R470" s="100">
        <f>Q470*H470</f>
        <v>0</v>
      </c>
      <c r="S470" s="100">
        <v>0</v>
      </c>
      <c r="T470" s="101">
        <f>S470*H470</f>
        <v>0</v>
      </c>
      <c r="U470" s="154"/>
      <c r="V470" s="154"/>
      <c r="W470" s="154"/>
      <c r="X470" s="154"/>
      <c r="Y470" s="154"/>
      <c r="Z470" s="154"/>
      <c r="AA470" s="154"/>
      <c r="AB470" s="154"/>
      <c r="AC470" s="154"/>
      <c r="AD470" s="154"/>
      <c r="AE470" s="154"/>
      <c r="AR470" s="232" t="s">
        <v>1248</v>
      </c>
      <c r="AT470" s="232" t="s">
        <v>138</v>
      </c>
      <c r="AU470" s="232" t="s">
        <v>81</v>
      </c>
      <c r="AY470" s="191" t="s">
        <v>135</v>
      </c>
      <c r="BE470" s="233">
        <f>IF(N470="základní",J470,0)</f>
        <v>0</v>
      </c>
      <c r="BF470" s="233">
        <f>IF(N470="snížená",J470,0)</f>
        <v>0</v>
      </c>
      <c r="BG470" s="233">
        <f>IF(N470="zákl. přenesená",J470,0)</f>
        <v>0</v>
      </c>
      <c r="BH470" s="233">
        <f>IF(N470="sníž. přenesená",J470,0)</f>
        <v>0</v>
      </c>
      <c r="BI470" s="233">
        <f>IF(N470="nulová",J470,0)</f>
        <v>0</v>
      </c>
      <c r="BJ470" s="191" t="s">
        <v>79</v>
      </c>
      <c r="BK470" s="233">
        <f>ROUND(I470*H470,2)/100</f>
        <v>0</v>
      </c>
      <c r="BL470" s="191" t="s">
        <v>1248</v>
      </c>
      <c r="BM470" s="232" t="s">
        <v>1450</v>
      </c>
    </row>
    <row r="471" spans="1:65" s="81" customFormat="1" ht="22.9" customHeight="1">
      <c r="B471" s="80"/>
      <c r="D471" s="82" t="s">
        <v>70</v>
      </c>
      <c r="E471" s="89" t="s">
        <v>1250</v>
      </c>
      <c r="F471" s="89" t="s">
        <v>1251</v>
      </c>
      <c r="I471" s="208"/>
      <c r="J471" s="90">
        <f>BK471</f>
        <v>0</v>
      </c>
      <c r="L471" s="80"/>
      <c r="M471" s="85"/>
      <c r="N471" s="86"/>
      <c r="O471" s="86"/>
      <c r="P471" s="87">
        <f>P472</f>
        <v>0</v>
      </c>
      <c r="Q471" s="86"/>
      <c r="R471" s="87">
        <f>R472</f>
        <v>0</v>
      </c>
      <c r="S471" s="86"/>
      <c r="T471" s="88">
        <f>T472</f>
        <v>0</v>
      </c>
      <c r="AR471" s="82" t="s">
        <v>176</v>
      </c>
      <c r="AT471" s="229" t="s">
        <v>70</v>
      </c>
      <c r="AU471" s="229" t="s">
        <v>79</v>
      </c>
      <c r="AY471" s="82" t="s">
        <v>135</v>
      </c>
      <c r="BK471" s="230">
        <f>BK472</f>
        <v>0</v>
      </c>
    </row>
    <row r="472" spans="1:65" s="15" customFormat="1" ht="16.5" customHeight="1">
      <c r="A472" s="154"/>
      <c r="B472" s="8"/>
      <c r="C472" s="91" t="s">
        <v>839</v>
      </c>
      <c r="D472" s="91" t="s">
        <v>138</v>
      </c>
      <c r="E472" s="92" t="s">
        <v>1253</v>
      </c>
      <c r="F472" s="93" t="s">
        <v>1254</v>
      </c>
      <c r="G472" s="94" t="s">
        <v>1247</v>
      </c>
      <c r="H472" s="135"/>
      <c r="I472" s="207">
        <f>J97+J102+J114</f>
        <v>0</v>
      </c>
      <c r="J472" s="97">
        <f>ROUND(I472*H472,2)/100</f>
        <v>0</v>
      </c>
      <c r="K472" s="98"/>
      <c r="L472" s="8"/>
      <c r="M472" s="231" t="s">
        <v>1</v>
      </c>
      <c r="N472" s="99" t="s">
        <v>36</v>
      </c>
      <c r="O472" s="28"/>
      <c r="P472" s="100">
        <f>O472*H472</f>
        <v>0</v>
      </c>
      <c r="Q472" s="100">
        <v>0</v>
      </c>
      <c r="R472" s="100">
        <f>Q472*H472</f>
        <v>0</v>
      </c>
      <c r="S472" s="100">
        <v>0</v>
      </c>
      <c r="T472" s="101">
        <f>S472*H472</f>
        <v>0</v>
      </c>
      <c r="U472" s="154"/>
      <c r="V472" s="154"/>
      <c r="W472" s="154"/>
      <c r="X472" s="154"/>
      <c r="Y472" s="154"/>
      <c r="Z472" s="154"/>
      <c r="AA472" s="154"/>
      <c r="AB472" s="154"/>
      <c r="AC472" s="154"/>
      <c r="AD472" s="154"/>
      <c r="AE472" s="154"/>
      <c r="AR472" s="232" t="s">
        <v>1248</v>
      </c>
      <c r="AT472" s="232" t="s">
        <v>138</v>
      </c>
      <c r="AU472" s="232" t="s">
        <v>81</v>
      </c>
      <c r="AY472" s="191" t="s">
        <v>135</v>
      </c>
      <c r="BE472" s="233">
        <f>IF(N472="základní",J472,0)</f>
        <v>0</v>
      </c>
      <c r="BF472" s="233">
        <f>IF(N472="snížená",J472,0)</f>
        <v>0</v>
      </c>
      <c r="BG472" s="233">
        <f>IF(N472="zákl. přenesená",J472,0)</f>
        <v>0</v>
      </c>
      <c r="BH472" s="233">
        <f>IF(N472="sníž. přenesená",J472,0)</f>
        <v>0</v>
      </c>
      <c r="BI472" s="233">
        <f>IF(N472="nulová",J472,0)</f>
        <v>0</v>
      </c>
      <c r="BJ472" s="191" t="s">
        <v>79</v>
      </c>
      <c r="BK472" s="233">
        <f>ROUND(I472*H472,2)/100</f>
        <v>0</v>
      </c>
      <c r="BL472" s="191" t="s">
        <v>1248</v>
      </c>
      <c r="BM472" s="232" t="s">
        <v>1451</v>
      </c>
    </row>
    <row r="473" spans="1:65" s="81" customFormat="1" ht="22.9" customHeight="1">
      <c r="B473" s="80"/>
      <c r="D473" s="82" t="s">
        <v>70</v>
      </c>
      <c r="E473" s="89" t="s">
        <v>1256</v>
      </c>
      <c r="F473" s="89" t="s">
        <v>1257</v>
      </c>
      <c r="I473" s="208"/>
      <c r="J473" s="90">
        <f>BK473</f>
        <v>0</v>
      </c>
      <c r="L473" s="80"/>
      <c r="M473" s="85"/>
      <c r="N473" s="86"/>
      <c r="O473" s="86"/>
      <c r="P473" s="87">
        <f>P474</f>
        <v>0</v>
      </c>
      <c r="Q473" s="86"/>
      <c r="R473" s="87">
        <f>R474</f>
        <v>0</v>
      </c>
      <c r="S473" s="86"/>
      <c r="T473" s="88">
        <f>T474</f>
        <v>0</v>
      </c>
      <c r="AR473" s="82" t="s">
        <v>176</v>
      </c>
      <c r="AT473" s="229" t="s">
        <v>70</v>
      </c>
      <c r="AU473" s="229" t="s">
        <v>79</v>
      </c>
      <c r="AY473" s="82" t="s">
        <v>135</v>
      </c>
      <c r="BK473" s="230">
        <f>BK474</f>
        <v>0</v>
      </c>
    </row>
    <row r="474" spans="1:65" s="15" customFormat="1" ht="16.5" customHeight="1">
      <c r="A474" s="154"/>
      <c r="B474" s="8"/>
      <c r="C474" s="91" t="s">
        <v>844</v>
      </c>
      <c r="D474" s="91" t="s">
        <v>138</v>
      </c>
      <c r="E474" s="92" t="s">
        <v>1259</v>
      </c>
      <c r="F474" s="93" t="s">
        <v>1257</v>
      </c>
      <c r="G474" s="94" t="s">
        <v>1247</v>
      </c>
      <c r="H474" s="135"/>
      <c r="I474" s="207">
        <f>J97+J102+J114</f>
        <v>0</v>
      </c>
      <c r="J474" s="97">
        <f>ROUND(I474*H474,2)/100</f>
        <v>0</v>
      </c>
      <c r="K474" s="98"/>
      <c r="L474" s="8"/>
      <c r="M474" s="231" t="s">
        <v>1</v>
      </c>
      <c r="N474" s="99" t="s">
        <v>36</v>
      </c>
      <c r="O474" s="28"/>
      <c r="P474" s="100">
        <f>O474*H474</f>
        <v>0</v>
      </c>
      <c r="Q474" s="100">
        <v>0</v>
      </c>
      <c r="R474" s="100">
        <f>Q474*H474</f>
        <v>0</v>
      </c>
      <c r="S474" s="100">
        <v>0</v>
      </c>
      <c r="T474" s="101">
        <f>S474*H474</f>
        <v>0</v>
      </c>
      <c r="U474" s="154"/>
      <c r="V474" s="154"/>
      <c r="W474" s="154"/>
      <c r="X474" s="154"/>
      <c r="Y474" s="154"/>
      <c r="Z474" s="154"/>
      <c r="AA474" s="154"/>
      <c r="AB474" s="154"/>
      <c r="AC474" s="154"/>
      <c r="AD474" s="154"/>
      <c r="AE474" s="154"/>
      <c r="AR474" s="232" t="s">
        <v>1248</v>
      </c>
      <c r="AT474" s="232" t="s">
        <v>138</v>
      </c>
      <c r="AU474" s="232" t="s">
        <v>81</v>
      </c>
      <c r="AY474" s="191" t="s">
        <v>135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91" t="s">
        <v>79</v>
      </c>
      <c r="BK474" s="233">
        <f>ROUND(I474*H474,2)/100</f>
        <v>0</v>
      </c>
      <c r="BL474" s="191" t="s">
        <v>1248</v>
      </c>
      <c r="BM474" s="232" t="s">
        <v>1452</v>
      </c>
    </row>
    <row r="475" spans="1:65" s="81" customFormat="1" ht="22.9" customHeight="1">
      <c r="B475" s="80"/>
      <c r="D475" s="82" t="s">
        <v>70</v>
      </c>
      <c r="E475" s="89" t="s">
        <v>1261</v>
      </c>
      <c r="F475" s="89" t="s">
        <v>1262</v>
      </c>
      <c r="J475" s="90">
        <f>BK475</f>
        <v>0</v>
      </c>
      <c r="L475" s="80"/>
      <c r="M475" s="85"/>
      <c r="N475" s="86"/>
      <c r="O475" s="86"/>
      <c r="P475" s="87">
        <f>SUM(P476:P477)</f>
        <v>0</v>
      </c>
      <c r="Q475" s="86"/>
      <c r="R475" s="87">
        <f>SUM(R476:R477)</f>
        <v>0</v>
      </c>
      <c r="S475" s="86"/>
      <c r="T475" s="88">
        <f>SUM(T476:T477)</f>
        <v>0</v>
      </c>
      <c r="AR475" s="82" t="s">
        <v>176</v>
      </c>
      <c r="AT475" s="229" t="s">
        <v>70</v>
      </c>
      <c r="AU475" s="229" t="s">
        <v>79</v>
      </c>
      <c r="AY475" s="82" t="s">
        <v>135</v>
      </c>
      <c r="BK475" s="230">
        <f>SUM(BK476:BK477)</f>
        <v>0</v>
      </c>
    </row>
    <row r="476" spans="1:65" s="15" customFormat="1" ht="16.5" customHeight="1">
      <c r="A476" s="154"/>
      <c r="B476" s="8"/>
      <c r="C476" s="91" t="s">
        <v>849</v>
      </c>
      <c r="D476" s="91" t="s">
        <v>138</v>
      </c>
      <c r="E476" s="92" t="s">
        <v>1272</v>
      </c>
      <c r="F476" s="93" t="s">
        <v>1273</v>
      </c>
      <c r="G476" s="94" t="s">
        <v>333</v>
      </c>
      <c r="H476" s="95">
        <v>1</v>
      </c>
      <c r="I476" s="96"/>
      <c r="J476" s="97">
        <f>ROUND(I476*H476,2)</f>
        <v>0</v>
      </c>
      <c r="K476" s="98"/>
      <c r="L476" s="8"/>
      <c r="M476" s="231" t="s">
        <v>1</v>
      </c>
      <c r="N476" s="99" t="s">
        <v>36</v>
      </c>
      <c r="O476" s="28"/>
      <c r="P476" s="100">
        <f>O476*H476</f>
        <v>0</v>
      </c>
      <c r="Q476" s="100">
        <v>0</v>
      </c>
      <c r="R476" s="100">
        <f>Q476*H476</f>
        <v>0</v>
      </c>
      <c r="S476" s="100">
        <v>0</v>
      </c>
      <c r="T476" s="101">
        <f>S476*H476</f>
        <v>0</v>
      </c>
      <c r="U476" s="154"/>
      <c r="V476" s="154"/>
      <c r="W476" s="154"/>
      <c r="X476" s="154"/>
      <c r="Y476" s="154"/>
      <c r="Z476" s="154"/>
      <c r="AA476" s="154"/>
      <c r="AB476" s="154"/>
      <c r="AC476" s="154"/>
      <c r="AD476" s="154"/>
      <c r="AE476" s="154"/>
      <c r="AR476" s="232" t="s">
        <v>1248</v>
      </c>
      <c r="AT476" s="232" t="s">
        <v>138</v>
      </c>
      <c r="AU476" s="232" t="s">
        <v>81</v>
      </c>
      <c r="AY476" s="191" t="s">
        <v>135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91" t="s">
        <v>79</v>
      </c>
      <c r="BK476" s="233">
        <f>ROUND(I476*H476,2)</f>
        <v>0</v>
      </c>
      <c r="BL476" s="191" t="s">
        <v>1248</v>
      </c>
      <c r="BM476" s="232" t="s">
        <v>1453</v>
      </c>
    </row>
    <row r="477" spans="1:65" s="15" customFormat="1" ht="16.5" customHeight="1">
      <c r="A477" s="154"/>
      <c r="B477" s="8"/>
      <c r="C477" s="91" t="s">
        <v>854</v>
      </c>
      <c r="D477" s="91" t="s">
        <v>138</v>
      </c>
      <c r="E477" s="92" t="s">
        <v>1276</v>
      </c>
      <c r="F477" s="93" t="s">
        <v>1277</v>
      </c>
      <c r="G477" s="94" t="s">
        <v>149</v>
      </c>
      <c r="H477" s="95">
        <v>1</v>
      </c>
      <c r="I477" s="96"/>
      <c r="J477" s="97">
        <f>ROUND(I477*H477,2)</f>
        <v>0</v>
      </c>
      <c r="K477" s="98"/>
      <c r="L477" s="8"/>
      <c r="M477" s="236" t="s">
        <v>1</v>
      </c>
      <c r="N477" s="136" t="s">
        <v>36</v>
      </c>
      <c r="O477" s="137"/>
      <c r="P477" s="138">
        <f>O477*H477</f>
        <v>0</v>
      </c>
      <c r="Q477" s="138">
        <v>0</v>
      </c>
      <c r="R477" s="138">
        <f>Q477*H477</f>
        <v>0</v>
      </c>
      <c r="S477" s="138">
        <v>0</v>
      </c>
      <c r="T477" s="139">
        <f>S477*H477</f>
        <v>0</v>
      </c>
      <c r="U477" s="154"/>
      <c r="V477" s="154"/>
      <c r="W477" s="154"/>
      <c r="X477" s="154"/>
      <c r="Y477" s="154"/>
      <c r="Z477" s="154"/>
      <c r="AA477" s="154"/>
      <c r="AB477" s="154"/>
      <c r="AC477" s="154"/>
      <c r="AD477" s="154"/>
      <c r="AE477" s="154"/>
      <c r="AR477" s="232" t="s">
        <v>242</v>
      </c>
      <c r="AT477" s="232" t="s">
        <v>138</v>
      </c>
      <c r="AU477" s="232" t="s">
        <v>81</v>
      </c>
      <c r="AY477" s="191" t="s">
        <v>135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91" t="s">
        <v>79</v>
      </c>
      <c r="BK477" s="233">
        <f>ROUND(I477*H477,2)</f>
        <v>0</v>
      </c>
      <c r="BL477" s="191" t="s">
        <v>242</v>
      </c>
      <c r="BM477" s="232" t="s">
        <v>1454</v>
      </c>
    </row>
    <row r="478" spans="1:65" s="15" customFormat="1" ht="6.95" customHeight="1">
      <c r="A478" s="154"/>
      <c r="B478" s="20"/>
      <c r="C478" s="21"/>
      <c r="D478" s="21"/>
      <c r="E478" s="21"/>
      <c r="F478" s="21"/>
      <c r="G478" s="21"/>
      <c r="H478" s="21"/>
      <c r="I478" s="21"/>
      <c r="J478" s="21"/>
      <c r="K478" s="21"/>
      <c r="L478" s="8"/>
      <c r="M478" s="154"/>
      <c r="O478" s="154"/>
      <c r="P478" s="154"/>
      <c r="Q478" s="154"/>
      <c r="R478" s="154"/>
      <c r="S478" s="154"/>
      <c r="T478" s="154"/>
      <c r="U478" s="154"/>
      <c r="V478" s="154"/>
      <c r="W478" s="154"/>
      <c r="X478" s="154"/>
      <c r="Y478" s="154"/>
      <c r="Z478" s="154"/>
      <c r="AA478" s="154"/>
      <c r="AB478" s="154"/>
      <c r="AC478" s="154"/>
      <c r="AD478" s="154"/>
      <c r="AE478" s="154"/>
    </row>
  </sheetData>
  <sheetProtection algorithmName="SHA-512" hashValue="ySelW2przAFSIrxNTGOaghyvPxTdDjEqG890nT7SuvoI0tsn4j7BxuEvdSki9SmK+aKND3wo93qwJo4vkx3RyQ==" saltValue="7JwlqCkKGO0ZIQYzCcTtHg==" spinCount="100000" sheet="1" objects="1" scenarios="1" selectLockedCells="1"/>
  <autoFilter ref="C138:K477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Stavební úpravy Z...</vt:lpstr>
      <vt:lpstr>SO 02 - Stavební úpravy s...</vt:lpstr>
      <vt:lpstr>'Rekapitulace stavby'!Názvy_tisku</vt:lpstr>
      <vt:lpstr>'SO 01 - Stavební úpravy Z...'!Názvy_tisku</vt:lpstr>
      <vt:lpstr>'SO 02 - Stavební úpravy s...'!Názvy_tisku</vt:lpstr>
      <vt:lpstr>'Rekapitulace stavby'!Oblast_tisku</vt:lpstr>
      <vt:lpstr>'SO 01 - Stavební úpravy Z...'!Oblast_tisku</vt:lpstr>
      <vt:lpstr>'SO 02 - Stavební úpravy 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Jiří Švejcar</cp:lastModifiedBy>
  <dcterms:created xsi:type="dcterms:W3CDTF">2024-05-16T11:55:25Z</dcterms:created>
  <dcterms:modified xsi:type="dcterms:W3CDTF">2024-05-17T09:33:30Z</dcterms:modified>
</cp:coreProperties>
</file>